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" l="1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C54" i="2"/>
  <c r="AH5" i="2" l="1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W53" i="2" l="1"/>
  <c r="X53" i="2"/>
  <c r="Y53" i="2"/>
  <c r="Z53" i="2"/>
  <c r="AA53" i="2"/>
  <c r="AB53" i="2"/>
  <c r="AC53" i="2"/>
  <c r="AD53" i="2"/>
  <c r="AE53" i="2"/>
  <c r="AF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AH3" i="2" s="1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l="1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<sst xmlns="http://schemas.openxmlformats.org/spreadsheetml/2006/main" count="56" uniqueCount="50">
  <si>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</si>
  <si>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</si>
  <si>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</si>
  <si>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</si>
  <si>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</si>
  <si>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</si>
  <si>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</si>
  <si>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</si>
  <si>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</si>
  <si>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</si>
  <si>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</si>
  <si>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</si>
  <si>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</si>
  <si>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</si>
  <si>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</si>
  <si>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</si>
  <si>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</si>
  <si>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www.mbsunu.com</t>
  </si>
  <si>
    <t>2023-2024 Eğitim Öğretim Yılı
1.Dönem 
3.Sınıf Matematik
Kazanım Değerlendirme Ölçeği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</si>
  <si>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Not girişini 1, 2, 3 ve 4 şeklinde giriniz.
3. Not giriş ve öğrenci alanları korumalı değildir, diğer alanlar silinme olduğunda formüllerin bozulacağından korumalıdır.
4. Ölçeğin yapımcı bilgisini değiştirmek telif ihlalidir, lütfen buna dikkat edelim.</t>
    </r>
  </si>
  <si>
    <t>M.3.1.6.1. Bütün, yarım ve çeyrek modellerinin kesir gösterimlerini kullanır.</t>
  </si>
  <si>
    <t>M.3.1.6.2. Bir bütünü eş parçalara ayırarak eş parçalardan her birinin birim kesir olduğunu belirtir.</t>
  </si>
  <si>
    <t>M.3.1.6.4. Paydası 10 ve 100 olan kesirlerin birim kesirlerini gösterir.</t>
  </si>
  <si>
    <t>M.3.1.6.3. Pay ve payda arasındaki ilişkiyi açıklar.</t>
  </si>
  <si>
    <t>M.3.1.6.5. Bir çokluğun, belirtilen birim kesir kadarını belirler.</t>
  </si>
  <si>
    <t>M.3.1.6.6. Payı paydasından küçük kesirler elde eder.</t>
  </si>
  <si>
    <t>M.3.3.5.1. Zamanı dakika ve saat cinsinden söyler, okur ve yazar.</t>
  </si>
  <si>
    <t>M.3.3.5.2. Zaman ölçme birimleri arasındaki ilişkiyi açıklar.</t>
  </si>
  <si>
    <t>M.3.3.5.3. Olayların oluş sürelerini karşılaştırır.</t>
  </si>
  <si>
    <t>M.3.3.5.4. Zaman ölçme birimlerinin kullanıldığı problemleri çözer.</t>
  </si>
  <si>
    <t>M.3.3.6.3. Kilogram ve gramla ilgili problemleri çözer.</t>
  </si>
  <si>
    <t>M.3.2.3.1. Şekil modelleri kullanarak kaplama yapar, yaptığı kaplama örüntüsünü noktalı ya da kareli kâğıt üzerine çizer.</t>
  </si>
  <si>
    <t>M.3.2.4.1. Noktayı tanır, sembolle gösterir ve isimlendirir.</t>
  </si>
  <si>
    <t>M.3.2.4.2. Doğruyu, ışını ve açıyı tanır</t>
  </si>
  <si>
    <t>M.3.2.4.3. Doğru parçasını çizgi modelleri ile oluşturur; yatay, dikey ve eğik konumlu doğru parçası modellerine örnekler vererek çizimlerini yapar.</t>
  </si>
  <si>
    <t>M.3.3.1.3. Cetvel kullanarak uzunluğu verilen bir doğru parçasını çizer.</t>
  </si>
  <si>
    <t>M.3.3.4.1. + M.3.3.4.2.</t>
  </si>
  <si>
    <t xml:space="preserve">M.3.3.6.1. + M.3.3.6.2. </t>
  </si>
  <si>
    <t xml:space="preserve">M.3.2.1.1.  + M.3.2.1.2. </t>
  </si>
  <si>
    <t xml:space="preserve">M.3.2.1.3.  + M.3.2.1.4. </t>
  </si>
  <si>
    <t xml:space="preserve">M.3.2.2.1. + M.3.2.2.2. </t>
  </si>
  <si>
    <t xml:space="preserve">M.3.3.1.1. + M.3.3.1.2. </t>
  </si>
  <si>
    <t>M.3.3.1.4. Kilometreyi tanır, kullanım alanlarını belirtir ve kilometre ile metre arasındaki ilişkiyi fark eder.</t>
  </si>
  <si>
    <t>M.3.3.1.5. Metre ve santimetre birimlerinin kullanıldığı problemleri çözer.</t>
  </si>
  <si>
    <t>M.3.3.2.1. Nesnelerin çevrelerini belirler.</t>
  </si>
  <si>
    <t xml:space="preserve">M.3.3.2.2. + M.3.3.2.3. </t>
  </si>
  <si>
    <t>M.3.3.2.4. Şekillerin çevre uzunlukları ile ilgili problemleri çözer.</t>
  </si>
  <si>
    <t xml:space="preserve">M.3.3.3.1. + M.3.3.3.2. </t>
  </si>
  <si>
    <t xml:space="preserve">M.3.3.7.1. + M.3.3.7.2. </t>
  </si>
  <si>
    <t>M.3.3.7.3. Litre ile ilgili problemleri çözer.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</si>
</sst>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sz val="9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 applyProtection="1">
      <alignment horizontal="center" vertical="center" wrapText="1"/>
      <protection hidden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39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2" fontId="2" fillId="0" borderId="39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2" xfId="0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36" xfId="0" applyNumberFormat="1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5" borderId="37" xfId="0" applyFont="1" applyFill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0" borderId="36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5" borderId="42" xfId="0" applyFont="1" applyFill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6" fillId="0" borderId="50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18" fillId="0" borderId="4" xfId="0" applyFont="1" applyFill="1" applyBorder="1" applyAlignment="1" applyProtection="1">
      <alignment horizontal="center" vertical="center" textRotation="90" wrapText="1"/>
      <protection locked="0"/>
    </xf>
    <xf numFmtId="0" fontId="18" fillId="0" borderId="4" xfId="0" applyFont="1" applyBorder="1" applyAlignment="1" applyProtection="1">
      <alignment horizontal="center" vertical="center" textRotation="90" wrapText="1"/>
      <protection locked="0"/>
    </xf>
    <xf numFmtId="0" fontId="18" fillId="0" borderId="7" xfId="0" applyFont="1" applyBorder="1" applyAlignment="1" applyProtection="1">
      <alignment horizontal="center" vertical="center" textRotation="90" wrapText="1"/>
      <protection locked="0"/>
    </xf>
    <xf numFmtId="0" fontId="19" fillId="0" borderId="4" xfId="0" applyFont="1" applyBorder="1" applyAlignment="1" applyProtection="1">
      <alignment horizontal="center" vertical="center" textRotation="90" wrapText="1"/>
      <protection locked="0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7" fillId="0" borderId="22" xfId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4" xfId="0" applyNumberFormat="1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2" fontId="15" fillId="0" borderId="44" xfId="0" applyNumberFormat="1" applyFont="1" applyBorder="1" applyAlignment="1" applyProtection="1">
      <alignment horizontal="left" vertical="center" wrapText="1"/>
      <protection hidden="1"/>
    </xf>
    <xf numFmtId="0" fontId="0" fillId="0" borderId="45" xfId="0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3" fillId="3" borderId="47" xfId="0" applyFont="1" applyFill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3" t="s">
        <v>16</v>
      </c>
      <c r="C1" s="94"/>
      <c r="D1" s="94"/>
      <c r="E1" s="94"/>
      <c r="F1" s="95"/>
    </row>
    <row r="2" spans="2:6" ht="30.75" customHeight="1" x14ac:dyDescent="0.3">
      <c r="B2" s="100" t="s">
        <v>10</v>
      </c>
      <c r="C2" s="101"/>
      <c r="D2" s="22" t="s">
        <v>7</v>
      </c>
      <c r="E2" s="22" t="s">
        <v>8</v>
      </c>
      <c r="F2" s="13"/>
    </row>
    <row r="3" spans="2:6" ht="30" customHeight="1" x14ac:dyDescent="0.3">
      <c r="B3" s="99" t="s">
        <v>6</v>
      </c>
      <c r="C3" s="63" t="s">
        <v>4</v>
      </c>
      <c r="D3" s="64">
        <f>HLOOKUP(VERİLER!E68,VERİLER!$C$56:$AF$57,2,0)</f>
        <v>2.5</v>
      </c>
      <c r="E3" s="64">
        <f ca="1">HLOOKUP(VERİLER!E69,VERİLER!$C$56:$AF$57,2,0)</f>
        <v>2.5</v>
      </c>
      <c r="F3" s="105" t="s">
        <v>18</v>
      </c>
    </row>
    <row r="4" spans="2:6" ht="30" customHeight="1" x14ac:dyDescent="0.3">
      <c r="B4" s="99"/>
      <c r="C4" s="63" t="s">
        <v>5</v>
      </c>
      <c r="D4" s="65" t="str">
        <f>HLOOKUP(VERİLER!E68,VERİLER!$C$56:$AF$58,3,0)</f>
        <v>M.3.2.3.1. Şekil modelleri kullanarak kaplama yapar, yaptığı kaplama örüntüsünü noktalı ya da kareli kâğıt üzerine çizer.</v>
      </c>
      <c r="E4" s="65" t="str">
        <f ca="1">HLOOKUP(VERİLER!E69,VERİLER!$C$56:$AF$58,3,0)</f>
        <v xml:space="preserve">M.3.3.2.2. + M.3.3.2.3. 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06"/>
    </row>
    <row r="7" spans="2:6" ht="30" customHeight="1" x14ac:dyDescent="0.3">
      <c r="B7" s="99"/>
      <c r="C7" s="63" t="s">
        <v>5</v>
      </c>
      <c r="D7" s="65" t="str">
        <f>HLOOKUP(VERİLER!K68,VERİLER!$C$56:$AF$58,3,0)</f>
        <v>M.3.1.6.4. Paydası 10 ve 100 olan kesirlerin birim kesirlerini gösterir.</v>
      </c>
      <c r="E7" s="65" t="str">
        <f ca="1">HLOOKUP(VERİLER!K69,VERİLER!$C$56:$AF$58,3,0)</f>
        <v>M.3.3.5.3. Olayların oluş sürelerini karşılaştırır.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12</v>
      </c>
      <c r="C9" s="63" t="s">
        <v>4</v>
      </c>
      <c r="D9" s="64">
        <f>IFERROR(LARGE(VERİLER!AG3:AG52,1),0)</f>
        <v>1.9666666666666666</v>
      </c>
      <c r="E9" s="64">
        <f>IFERROR(LARGE(VERİLER!AG3:AG52,2),0)</f>
        <v>1.3</v>
      </c>
      <c r="F9" s="108" t="s">
        <v>19</v>
      </c>
    </row>
    <row r="10" spans="2:6" ht="30" customHeight="1" x14ac:dyDescent="0.3">
      <c r="B10" s="99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13</v>
      </c>
      <c r="C12" s="63" t="s">
        <v>4</v>
      </c>
      <c r="D12" s="64">
        <f>IFERROR(SMALL(VERİLER!AG3:AG52,1),0)</f>
        <v>1.3</v>
      </c>
      <c r="E12" s="64">
        <f>IFERROR(SMALL(VERİLER!AG3:AG52,2),0)</f>
        <v>1.9666666666666666</v>
      </c>
      <c r="F12" s="109"/>
    </row>
    <row r="13" spans="2:6" ht="30" customHeight="1" x14ac:dyDescent="0.3">
      <c r="B13" s="99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15</v>
      </c>
      <c r="C15" s="69">
        <f>+VERİLER!AG53</f>
        <v>1.6333333333333333</v>
      </c>
      <c r="D15" s="96" t="s">
        <v>17</v>
      </c>
      <c r="E15" s="97"/>
      <c r="F15" s="98"/>
    </row>
    <row r="16" spans="2:6" ht="19.2" thickTop="1" x14ac:dyDescent="0.3"/>
  </sheetData>
  <sheetProtection algorithmName="SHA-512" hashValue="J6xjnqE0baR91rYHfbSlNPkAxW707CpUJC5twgOMG7UQdYOIyuYneJIuW2WLJUPef7OUOR7EXThbRcuy/YTRog==" saltValue="7e4sLQPh48E7NuApdX1Gq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7" zoomScaleNormal="77" workbookViewId="0">
      <selection activeCell="C54" sqref="C54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1.5</v>
      </c>
      <c r="T1" s="10">
        <f t="shared" si="0"/>
        <v>2</v>
      </c>
      <c r="U1" s="10">
        <f t="shared" si="0"/>
        <v>1</v>
      </c>
      <c r="V1" s="10">
        <f t="shared" si="0"/>
        <v>1.5</v>
      </c>
      <c r="W1" s="10">
        <f t="shared" si="0"/>
        <v>2</v>
      </c>
      <c r="X1" s="10">
        <f t="shared" si="0"/>
        <v>1.5</v>
      </c>
      <c r="Y1" s="10">
        <f t="shared" si="0"/>
        <v>2</v>
      </c>
      <c r="Z1" s="10">
        <f t="shared" si="0"/>
        <v>1</v>
      </c>
      <c r="AA1" s="10">
        <f t="shared" si="0"/>
        <v>1.5</v>
      </c>
      <c r="AB1" s="10">
        <f t="shared" si="0"/>
        <v>2.5</v>
      </c>
      <c r="AC1" s="10">
        <f t="shared" si="0"/>
        <v>1.5</v>
      </c>
      <c r="AD1" s="10">
        <f t="shared" si="0"/>
        <v>2</v>
      </c>
      <c r="AE1" s="10">
        <f>+AE53</f>
        <v>1</v>
      </c>
      <c r="AF1" s="10">
        <f>+AF53</f>
        <v>1.5</v>
      </c>
    </row>
    <row r="2" spans="1:38" s="5" customFormat="1" ht="172.05" customHeight="1" thickTop="1" thickBot="1" x14ac:dyDescent="0.35">
      <c r="A2" s="15"/>
      <c r="B2" s="62"/>
      <c r="C2" s="88" t="s">
        <v>20</v>
      </c>
      <c r="D2" s="89" t="s">
        <v>21</v>
      </c>
      <c r="E2" s="90" t="s">
        <v>22</v>
      </c>
      <c r="F2" s="90" t="s">
        <v>23</v>
      </c>
      <c r="G2" s="89" t="s">
        <v>24</v>
      </c>
      <c r="H2" s="90" t="s">
        <v>25</v>
      </c>
      <c r="I2" s="90" t="s">
        <v>26</v>
      </c>
      <c r="J2" s="90" t="s">
        <v>27</v>
      </c>
      <c r="K2" s="90" t="s">
        <v>28</v>
      </c>
      <c r="L2" s="90" t="s">
        <v>29</v>
      </c>
      <c r="M2" s="90" t="s">
        <v>36</v>
      </c>
      <c r="N2" s="90" t="s">
        <v>37</v>
      </c>
      <c r="O2" s="90" t="s">
        <v>30</v>
      </c>
      <c r="P2" s="90" t="s">
        <v>38</v>
      </c>
      <c r="Q2" s="90" t="s">
        <v>39</v>
      </c>
      <c r="R2" s="92" t="s">
        <v>31</v>
      </c>
      <c r="S2" s="90" t="s">
        <v>32</v>
      </c>
      <c r="T2" s="90" t="s">
        <v>33</v>
      </c>
      <c r="U2" s="90" t="s">
        <v>34</v>
      </c>
      <c r="V2" s="90" t="s">
        <v>40</v>
      </c>
      <c r="W2" s="90" t="s">
        <v>41</v>
      </c>
      <c r="X2" s="90" t="s">
        <v>35</v>
      </c>
      <c r="Y2" s="90" t="s">
        <v>42</v>
      </c>
      <c r="Z2" s="90" t="s">
        <v>43</v>
      </c>
      <c r="AA2" s="90" t="s">
        <v>44</v>
      </c>
      <c r="AB2" s="90" t="s">
        <v>45</v>
      </c>
      <c r="AC2" s="90" t="s">
        <v>46</v>
      </c>
      <c r="AD2" s="90" t="s">
        <v>47</v>
      </c>
      <c r="AE2" s="90" t="s">
        <v>48</v>
      </c>
      <c r="AF2" s="91" t="s">
        <v>49</v>
      </c>
      <c r="AG2" s="12" t="s">
        <v>2</v>
      </c>
      <c r="AH2" s="11" t="s">
        <v>3</v>
      </c>
    </row>
    <row r="3" spans="1:38" ht="15" customHeight="1" x14ac:dyDescent="0.3">
      <c r="A3" s="16">
        <f>+AG3</f>
        <v>1.3</v>
      </c>
      <c r="B3" s="72" t="s">
        <v>0</v>
      </c>
      <c r="C3" s="73">
        <v>2</v>
      </c>
      <c r="D3" s="74">
        <v>1</v>
      </c>
      <c r="E3" s="74">
        <v>1</v>
      </c>
      <c r="F3" s="74">
        <v>1</v>
      </c>
      <c r="G3" s="74">
        <v>2</v>
      </c>
      <c r="H3" s="74">
        <v>2</v>
      </c>
      <c r="I3" s="74">
        <v>1</v>
      </c>
      <c r="J3" s="74">
        <v>1</v>
      </c>
      <c r="K3" s="74">
        <v>1</v>
      </c>
      <c r="L3" s="74">
        <v>1</v>
      </c>
      <c r="M3" s="74">
        <v>2</v>
      </c>
      <c r="N3" s="74">
        <v>1</v>
      </c>
      <c r="O3" s="74">
        <v>1</v>
      </c>
      <c r="P3" s="74">
        <v>1</v>
      </c>
      <c r="Q3" s="74">
        <v>1</v>
      </c>
      <c r="R3" s="74">
        <v>3</v>
      </c>
      <c r="S3" s="74">
        <v>1</v>
      </c>
      <c r="T3" s="74">
        <v>1</v>
      </c>
      <c r="U3" s="74">
        <v>1</v>
      </c>
      <c r="V3" s="74">
        <v>1</v>
      </c>
      <c r="W3" s="74">
        <v>2</v>
      </c>
      <c r="X3" s="74">
        <v>1</v>
      </c>
      <c r="Y3" s="74">
        <v>1</v>
      </c>
      <c r="Z3" s="74">
        <v>1</v>
      </c>
      <c r="AA3" s="74">
        <v>1</v>
      </c>
      <c r="AB3" s="74">
        <v>3</v>
      </c>
      <c r="AC3" s="74">
        <v>1</v>
      </c>
      <c r="AD3" s="74">
        <v>1</v>
      </c>
      <c r="AE3" s="74">
        <v>1</v>
      </c>
      <c r="AF3" s="74">
        <v>1</v>
      </c>
      <c r="AG3" s="85">
        <f t="shared" ref="AG3:AG49" si="1">IFERROR(AVERAGE(C3:AF3)," ")</f>
        <v>1.3</v>
      </c>
      <c r="AH3" s="86" t="str">
        <f>IF(AND(AG3=0,AG3&lt;=0),"",IF(AND(AG3=" ")," ",IF(AND(AG3&gt;0,AG3&lt;=1.49),"Geliştirmeli",IF(AND(AG3&gt;=1.5,AG3&lt;=2.49),"Yeterli",IF(AND(AG3&gt;=2.5,AG3&lt;=3.49),"İyi",IF(AG3&gt;=3.5,"Çok İyi"))))))</f>
        <v>Geliştirmeli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1.9666666666666666</v>
      </c>
      <c r="B4" s="75" t="s">
        <v>1</v>
      </c>
      <c r="C4" s="76">
        <v>2</v>
      </c>
      <c r="D4" s="77">
        <v>3</v>
      </c>
      <c r="E4" s="77">
        <v>1</v>
      </c>
      <c r="F4" s="77">
        <v>2</v>
      </c>
      <c r="G4" s="77">
        <v>1</v>
      </c>
      <c r="H4" s="77">
        <v>2</v>
      </c>
      <c r="I4" s="77">
        <v>2</v>
      </c>
      <c r="J4" s="77">
        <v>3</v>
      </c>
      <c r="K4" s="77">
        <v>1</v>
      </c>
      <c r="L4" s="77">
        <v>2</v>
      </c>
      <c r="M4" s="77">
        <v>2</v>
      </c>
      <c r="N4" s="77">
        <v>2</v>
      </c>
      <c r="O4" s="77">
        <v>3</v>
      </c>
      <c r="P4" s="77">
        <v>1</v>
      </c>
      <c r="Q4" s="77">
        <v>2</v>
      </c>
      <c r="R4" s="77">
        <v>2</v>
      </c>
      <c r="S4" s="77">
        <v>2</v>
      </c>
      <c r="T4" s="77">
        <v>3</v>
      </c>
      <c r="U4" s="77">
        <v>1</v>
      </c>
      <c r="V4" s="77">
        <v>2</v>
      </c>
      <c r="W4" s="77">
        <v>2</v>
      </c>
      <c r="X4" s="77">
        <v>2</v>
      </c>
      <c r="Y4" s="77">
        <v>3</v>
      </c>
      <c r="Z4" s="77">
        <v>1</v>
      </c>
      <c r="AA4" s="77">
        <v>2</v>
      </c>
      <c r="AB4" s="77">
        <v>2</v>
      </c>
      <c r="AC4" s="77">
        <v>2</v>
      </c>
      <c r="AD4" s="77">
        <v>3</v>
      </c>
      <c r="AE4" s="77">
        <v>1</v>
      </c>
      <c r="AF4" s="77">
        <v>2</v>
      </c>
      <c r="AG4" s="85">
        <f t="shared" si="1"/>
        <v>1.9666666666666666</v>
      </c>
      <c r="AH4" s="86" t="str">
        <f t="shared" ref="AH4:AH52" si="3">IF(AND(AG4=0,AG4&lt;=0),"",IF(AND(AG4=" ")," ",IF(AND(AG4&gt;0,AG4&lt;=1.49),"Geliştirmeli",IF(AND(AG4&gt;=1.5,AG4&lt;=2.49),"Yeterli",IF(AND(AG4&gt;=2.5,AG4&lt;=3.49),"İyi",IF(AG4&gt;=3.5,"Çok İyi"))))))</f>
        <v>Yeterli</v>
      </c>
      <c r="AI4" s="3"/>
      <c r="AJ4" s="3"/>
      <c r="AK4" s="20"/>
      <c r="AL4" s="21"/>
    </row>
    <row r="5" spans="1:38" ht="15" customHeight="1" x14ac:dyDescent="0.3">
      <c r="A5" s="16" t="str">
        <f t="shared" si="2"/>
        <v xml:space="preserve"> </v>
      </c>
      <c r="B5" s="75"/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85" t="str">
        <f t="shared" si="1"/>
        <v xml:space="preserve"> </v>
      </c>
      <c r="AH5" s="86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 t="str">
        <f t="shared" si="2"/>
        <v xml:space="preserve"> </v>
      </c>
      <c r="B6" s="75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85" t="str">
        <f t="shared" si="1"/>
        <v xml:space="preserve"> </v>
      </c>
      <c r="AH6" s="86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 t="str">
        <f t="shared" si="2"/>
        <v xml:space="preserve"> </v>
      </c>
      <c r="B7" s="75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85" t="str">
        <f t="shared" si="1"/>
        <v xml:space="preserve"> </v>
      </c>
      <c r="AH7" s="86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 t="str">
        <f t="shared" si="2"/>
        <v xml:space="preserve"> </v>
      </c>
      <c r="B8" s="75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85" t="str">
        <f t="shared" si="1"/>
        <v xml:space="preserve"> </v>
      </c>
      <c r="AH8" s="86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 t="str">
        <f t="shared" si="2"/>
        <v xml:space="preserve"> </v>
      </c>
      <c r="B9" s="75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85" t="str">
        <f t="shared" si="1"/>
        <v xml:space="preserve"> </v>
      </c>
      <c r="AH9" s="86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 t="str">
        <f t="shared" si="2"/>
        <v xml:space="preserve"> </v>
      </c>
      <c r="B10" s="75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5" t="str">
        <f t="shared" si="1"/>
        <v xml:space="preserve"> </v>
      </c>
      <c r="AH10" s="86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 t="str">
        <f t="shared" si="2"/>
        <v xml:space="preserve"> </v>
      </c>
      <c r="B11" s="75"/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85" t="str">
        <f t="shared" si="1"/>
        <v xml:space="preserve"> </v>
      </c>
      <c r="AH11" s="86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 t="str">
        <f t="shared" si="2"/>
        <v xml:space="preserve"> </v>
      </c>
      <c r="B12" s="78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85" t="str">
        <f t="shared" si="1"/>
        <v xml:space="preserve"> </v>
      </c>
      <c r="AH12" s="86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 t="str">
        <f t="shared" si="2"/>
        <v xml:space="preserve"> </v>
      </c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85" t="str">
        <f t="shared" si="1"/>
        <v xml:space="preserve"> </v>
      </c>
      <c r="AH13" s="86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 t="str">
        <f t="shared" si="2"/>
        <v xml:space="preserve"> </v>
      </c>
      <c r="B14" s="75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85" t="str">
        <f t="shared" si="1"/>
        <v xml:space="preserve"> </v>
      </c>
      <c r="AH14" s="86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 t="str">
        <f t="shared" si="2"/>
        <v xml:space="preserve"> </v>
      </c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85" t="str">
        <f t="shared" si="1"/>
        <v xml:space="preserve"> </v>
      </c>
      <c r="AH15" s="86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 t="str">
        <f t="shared" si="2"/>
        <v xml:space="preserve"> </v>
      </c>
      <c r="B16" s="75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85" t="str">
        <f t="shared" si="1"/>
        <v xml:space="preserve"> </v>
      </c>
      <c r="AH16" s="86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 t="str">
        <f t="shared" si="2"/>
        <v xml:space="preserve"> </v>
      </c>
      <c r="B17" s="75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85" t="str">
        <f t="shared" si="1"/>
        <v xml:space="preserve"> </v>
      </c>
      <c r="AH17" s="86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 t="str">
        <f t="shared" si="2"/>
        <v xml:space="preserve"> </v>
      </c>
      <c r="B18" s="75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85" t="str">
        <f t="shared" si="1"/>
        <v xml:space="preserve"> </v>
      </c>
      <c r="AH18" s="86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 t="str">
        <f t="shared" si="2"/>
        <v xml:space="preserve"> </v>
      </c>
      <c r="B19" s="75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85" t="str">
        <f t="shared" si="1"/>
        <v xml:space="preserve"> </v>
      </c>
      <c r="AH19" s="86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 t="str">
        <f t="shared" si="2"/>
        <v xml:space="preserve"> </v>
      </c>
      <c r="B20" s="75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85" t="str">
        <f t="shared" si="1"/>
        <v xml:space="preserve"> </v>
      </c>
      <c r="AH20" s="86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 t="str">
        <f t="shared" si="2"/>
        <v xml:space="preserve"> </v>
      </c>
      <c r="B21" s="78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85" t="str">
        <f t="shared" si="1"/>
        <v xml:space="preserve"> </v>
      </c>
      <c r="AH21" s="86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 t="str">
        <f t="shared" si="2"/>
        <v xml:space="preserve"> </v>
      </c>
      <c r="B22" s="75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85" t="str">
        <f t="shared" si="1"/>
        <v xml:space="preserve"> </v>
      </c>
      <c r="AH22" s="86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 t="str">
        <f t="shared" si="2"/>
        <v xml:space="preserve"> </v>
      </c>
      <c r="B23" s="75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85" t="str">
        <f t="shared" si="1"/>
        <v xml:space="preserve"> </v>
      </c>
      <c r="AH23" s="86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 t="str">
        <f t="shared" si="2"/>
        <v xml:space="preserve"> </v>
      </c>
      <c r="B24" s="78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85" t="str">
        <f t="shared" si="1"/>
        <v xml:space="preserve"> </v>
      </c>
      <c r="AH24" s="86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 t="str">
        <f t="shared" si="2"/>
        <v xml:space="preserve"> </v>
      </c>
      <c r="B25" s="75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85" t="str">
        <f t="shared" si="1"/>
        <v xml:space="preserve"> </v>
      </c>
      <c r="AH25" s="86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 t="str">
        <f t="shared" si="2"/>
        <v xml:space="preserve"> </v>
      </c>
      <c r="B26" s="75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85" t="str">
        <f t="shared" si="1"/>
        <v xml:space="preserve"> </v>
      </c>
      <c r="AH26" s="86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 t="str">
        <f t="shared" si="2"/>
        <v xml:space="preserve"> </v>
      </c>
      <c r="B27" s="75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85" t="str">
        <f t="shared" si="1"/>
        <v xml:space="preserve"> </v>
      </c>
      <c r="AH27" s="86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 t="str">
        <f t="shared" si="2"/>
        <v xml:space="preserve"> </v>
      </c>
      <c r="B28" s="75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85" t="str">
        <f t="shared" si="1"/>
        <v xml:space="preserve"> </v>
      </c>
      <c r="AH28" s="86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 t="str">
        <f t="shared" si="2"/>
        <v xml:space="preserve"> </v>
      </c>
      <c r="B29" s="75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85" t="str">
        <f t="shared" si="1"/>
        <v xml:space="preserve"> </v>
      </c>
      <c r="AH29" s="86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 t="str">
        <f t="shared" si="2"/>
        <v xml:space="preserve"> </v>
      </c>
      <c r="B30" s="75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85" t="str">
        <f t="shared" si="1"/>
        <v xml:space="preserve"> </v>
      </c>
      <c r="AH30" s="86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 t="str">
        <f t="shared" si="2"/>
        <v xml:space="preserve"> </v>
      </c>
      <c r="B31" s="75"/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85" t="str">
        <f t="shared" si="1"/>
        <v xml:space="preserve"> </v>
      </c>
      <c r="AH31" s="86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 t="str">
        <f t="shared" si="2"/>
        <v xml:space="preserve"> </v>
      </c>
      <c r="B32" s="75"/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85" t="str">
        <f t="shared" si="1"/>
        <v xml:space="preserve"> </v>
      </c>
      <c r="AH32" s="86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 t="str">
        <f t="shared" si="2"/>
        <v xml:space="preserve"> </v>
      </c>
      <c r="B33" s="75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85" t="str">
        <f t="shared" si="1"/>
        <v xml:space="preserve"> </v>
      </c>
      <c r="AH33" s="86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 t="str">
        <f t="shared" si="2"/>
        <v xml:space="preserve"> </v>
      </c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85" t="str">
        <f t="shared" si="1"/>
        <v xml:space="preserve"> </v>
      </c>
      <c r="AH34" s="86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 t="str">
        <f t="shared" si="2"/>
        <v xml:space="preserve"> </v>
      </c>
      <c r="B35" s="75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85" t="str">
        <f t="shared" si="1"/>
        <v xml:space="preserve"> </v>
      </c>
      <c r="AH35" s="86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 t="str">
        <f t="shared" si="2"/>
        <v xml:space="preserve"> </v>
      </c>
      <c r="B36" s="75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85" t="str">
        <f t="shared" si="1"/>
        <v xml:space="preserve"> </v>
      </c>
      <c r="AH36" s="86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 t="str">
        <f t="shared" si="2"/>
        <v xml:space="preserve"> </v>
      </c>
      <c r="B37" s="75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85" t="str">
        <f t="shared" si="1"/>
        <v xml:space="preserve"> </v>
      </c>
      <c r="AH37" s="86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 t="str">
        <f t="shared" si="2"/>
        <v xml:space="preserve"> </v>
      </c>
      <c r="B38" s="75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85" t="str">
        <f t="shared" si="1"/>
        <v xml:space="preserve"> </v>
      </c>
      <c r="AH38" s="86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 t="str">
        <f t="shared" si="2"/>
        <v xml:space="preserve"> </v>
      </c>
      <c r="B39" s="75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85" t="str">
        <f t="shared" si="1"/>
        <v xml:space="preserve"> </v>
      </c>
      <c r="AH39" s="86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 t="str">
        <f t="shared" si="2"/>
        <v xml:space="preserve"> </v>
      </c>
      <c r="B40" s="75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85" t="str">
        <f t="shared" si="1"/>
        <v xml:space="preserve"> </v>
      </c>
      <c r="AH40" s="86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 t="str">
        <f t="shared" si="2"/>
        <v xml:space="preserve"> </v>
      </c>
      <c r="B41" s="75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85" t="str">
        <f t="shared" si="1"/>
        <v xml:space="preserve"> </v>
      </c>
      <c r="AH41" s="86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 t="str">
        <f t="shared" si="2"/>
        <v xml:space="preserve"> </v>
      </c>
      <c r="B42" s="75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85" t="str">
        <f t="shared" si="1"/>
        <v xml:space="preserve"> </v>
      </c>
      <c r="AH42" s="86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5"/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85" t="str">
        <f t="shared" si="1"/>
        <v xml:space="preserve"> </v>
      </c>
      <c r="AH43" s="86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79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5" t="str">
        <f t="shared" si="1"/>
        <v xml:space="preserve"> </v>
      </c>
      <c r="AH44" s="86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79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5" t="str">
        <f t="shared" si="1"/>
        <v xml:space="preserve"> </v>
      </c>
      <c r="AH45" s="86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79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5" t="str">
        <f t="shared" si="1"/>
        <v xml:space="preserve"> </v>
      </c>
      <c r="AH46" s="86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79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5" t="str">
        <f t="shared" si="1"/>
        <v xml:space="preserve"> </v>
      </c>
      <c r="AH47" s="86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79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5" t="str">
        <f t="shared" si="1"/>
        <v xml:space="preserve"> </v>
      </c>
      <c r="AH48" s="86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79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5" t="str">
        <f t="shared" si="1"/>
        <v xml:space="preserve"> </v>
      </c>
      <c r="AH49" s="86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79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7" t="str">
        <f t="shared" ref="AG50:AG52" si="4">IFERROR(AVERAGE(C50:AF50)," ")</f>
        <v xml:space="preserve"> </v>
      </c>
      <c r="AH50" s="86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79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7" t="str">
        <f t="shared" si="4"/>
        <v xml:space="preserve"> </v>
      </c>
      <c r="AH51" s="86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2"/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tr">
        <f t="shared" si="4"/>
        <v xml:space="preserve"> </v>
      </c>
      <c r="AH52" s="86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0">
        <f>IFERROR(AVERAGE(C3:C52),0)</f>
        <v>2</v>
      </c>
      <c r="D53" s="70">
        <f t="shared" ref="D53:AF53" si="5">IFERROR(AVERAGE(D3:D52),0)</f>
        <v>2</v>
      </c>
      <c r="E53" s="70">
        <f t="shared" si="5"/>
        <v>1</v>
      </c>
      <c r="F53" s="70">
        <f t="shared" si="5"/>
        <v>1.5</v>
      </c>
      <c r="G53" s="70">
        <f t="shared" si="5"/>
        <v>1.5</v>
      </c>
      <c r="H53" s="70">
        <f t="shared" si="5"/>
        <v>2</v>
      </c>
      <c r="I53" s="70">
        <f t="shared" si="5"/>
        <v>1.5</v>
      </c>
      <c r="J53" s="70">
        <f t="shared" si="5"/>
        <v>2</v>
      </c>
      <c r="K53" s="70">
        <f t="shared" si="5"/>
        <v>1</v>
      </c>
      <c r="L53" s="70">
        <f t="shared" si="5"/>
        <v>1.5</v>
      </c>
      <c r="M53" s="70">
        <f t="shared" si="5"/>
        <v>2</v>
      </c>
      <c r="N53" s="70">
        <f t="shared" si="5"/>
        <v>1.5</v>
      </c>
      <c r="O53" s="70">
        <f t="shared" si="5"/>
        <v>2</v>
      </c>
      <c r="P53" s="70">
        <f t="shared" si="5"/>
        <v>1</v>
      </c>
      <c r="Q53" s="70">
        <f t="shared" si="5"/>
        <v>1.5</v>
      </c>
      <c r="R53" s="70">
        <f t="shared" si="5"/>
        <v>2.5</v>
      </c>
      <c r="S53" s="70">
        <f t="shared" si="5"/>
        <v>1.5</v>
      </c>
      <c r="T53" s="70">
        <f t="shared" si="5"/>
        <v>2</v>
      </c>
      <c r="U53" s="70">
        <f t="shared" si="5"/>
        <v>1</v>
      </c>
      <c r="V53" s="70">
        <f t="shared" si="5"/>
        <v>1.5</v>
      </c>
      <c r="W53" s="70">
        <f t="shared" si="5"/>
        <v>2</v>
      </c>
      <c r="X53" s="70">
        <f t="shared" si="5"/>
        <v>1.5</v>
      </c>
      <c r="Y53" s="70">
        <f t="shared" si="5"/>
        <v>2</v>
      </c>
      <c r="Z53" s="70">
        <f t="shared" si="5"/>
        <v>1</v>
      </c>
      <c r="AA53" s="70">
        <f t="shared" si="5"/>
        <v>1.5</v>
      </c>
      <c r="AB53" s="70">
        <f t="shared" si="5"/>
        <v>2.5</v>
      </c>
      <c r="AC53" s="70">
        <f t="shared" si="5"/>
        <v>1.5</v>
      </c>
      <c r="AD53" s="70">
        <f t="shared" si="5"/>
        <v>2</v>
      </c>
      <c r="AE53" s="70">
        <f t="shared" si="5"/>
        <v>1</v>
      </c>
      <c r="AF53" s="70">
        <f t="shared" si="5"/>
        <v>1.5</v>
      </c>
      <c r="AG53" s="114">
        <f>IFERROR(AVERAGE(AG3:AG52),0)</f>
        <v>1.6333333333333333</v>
      </c>
      <c r="AH53" s="116"/>
    </row>
    <row r="54" spans="1:52" ht="75" customHeight="1" thickBot="1" x14ac:dyDescent="0.35">
      <c r="A54" s="14"/>
      <c r="B54" s="19" t="s">
        <v>14</v>
      </c>
      <c r="C54" s="71" t="str">
        <f>IF(AND(C53&gt;=1.5,C53&lt;=4),"ÖĞRETİLDİ",IF(AND(C53&lt;=1.49,C53&gt;0),"ÖĞRETİLEMEDİ",IF(C53=0," ")))</f>
        <v>ÖĞRETİLDİ</v>
      </c>
      <c r="D54" s="71" t="str">
        <f t="shared" ref="D54:AF54" si="6">IF(AND(D53&gt;=1.5,D53&lt;=4),"ÖĞRETİLDİ",IF(AND(D53&lt;=1.49,D53&gt;0),"ÖĞRETİLEMEDİ",IF(D53=0," ")))</f>
        <v>ÖĞRETİLDİ</v>
      </c>
      <c r="E54" s="71" t="str">
        <f t="shared" si="6"/>
        <v>ÖĞRETİLEMEDİ</v>
      </c>
      <c r="F54" s="71" t="str">
        <f t="shared" si="6"/>
        <v>ÖĞRETİLDİ</v>
      </c>
      <c r="G54" s="71" t="str">
        <f t="shared" si="6"/>
        <v>ÖĞRETİLDİ</v>
      </c>
      <c r="H54" s="71" t="str">
        <f t="shared" si="6"/>
        <v>ÖĞRETİLDİ</v>
      </c>
      <c r="I54" s="71" t="str">
        <f t="shared" si="6"/>
        <v>ÖĞRETİLDİ</v>
      </c>
      <c r="J54" s="71" t="str">
        <f t="shared" si="6"/>
        <v>ÖĞRETİLDİ</v>
      </c>
      <c r="K54" s="71" t="str">
        <f t="shared" si="6"/>
        <v>ÖĞRETİLEMEDİ</v>
      </c>
      <c r="L54" s="71" t="str">
        <f t="shared" si="6"/>
        <v>ÖĞRETİLDİ</v>
      </c>
      <c r="M54" s="71" t="str">
        <f t="shared" si="6"/>
        <v>ÖĞRETİLDİ</v>
      </c>
      <c r="N54" s="71" t="str">
        <f t="shared" si="6"/>
        <v>ÖĞRETİLDİ</v>
      </c>
      <c r="O54" s="71" t="str">
        <f t="shared" si="6"/>
        <v>ÖĞRETİLDİ</v>
      </c>
      <c r="P54" s="71" t="str">
        <f t="shared" si="6"/>
        <v>ÖĞRETİLEMEDİ</v>
      </c>
      <c r="Q54" s="71" t="str">
        <f t="shared" si="6"/>
        <v>ÖĞRETİLDİ</v>
      </c>
      <c r="R54" s="71" t="str">
        <f t="shared" si="6"/>
        <v>ÖĞRETİLDİ</v>
      </c>
      <c r="S54" s="71" t="str">
        <f t="shared" si="6"/>
        <v>ÖĞRETİLDİ</v>
      </c>
      <c r="T54" s="71" t="str">
        <f t="shared" si="6"/>
        <v>ÖĞRETİLDİ</v>
      </c>
      <c r="U54" s="71" t="str">
        <f t="shared" si="6"/>
        <v>ÖĞRETİLEMEDİ</v>
      </c>
      <c r="V54" s="71" t="str">
        <f t="shared" si="6"/>
        <v>ÖĞRETİLDİ</v>
      </c>
      <c r="W54" s="71" t="str">
        <f t="shared" si="6"/>
        <v>ÖĞRETİLDİ</v>
      </c>
      <c r="X54" s="71" t="str">
        <f t="shared" si="6"/>
        <v>ÖĞRETİLDİ</v>
      </c>
      <c r="Y54" s="71" t="str">
        <f t="shared" si="6"/>
        <v>ÖĞRETİLDİ</v>
      </c>
      <c r="Z54" s="71" t="str">
        <f t="shared" si="6"/>
        <v>ÖĞRETİLEMEDİ</v>
      </c>
      <c r="AA54" s="71" t="str">
        <f t="shared" si="6"/>
        <v>ÖĞRETİLDİ</v>
      </c>
      <c r="AB54" s="71" t="str">
        <f t="shared" si="6"/>
        <v>ÖĞRETİLDİ</v>
      </c>
      <c r="AC54" s="71" t="str">
        <f t="shared" si="6"/>
        <v>ÖĞRETİLDİ</v>
      </c>
      <c r="AD54" s="71" t="str">
        <f t="shared" si="6"/>
        <v>ÖĞRETİLDİ</v>
      </c>
      <c r="AE54" s="71" t="str">
        <f t="shared" si="6"/>
        <v>ÖĞRETİLEMEDİ</v>
      </c>
      <c r="AF54" s="71" t="str">
        <f t="shared" si="6"/>
        <v>ÖĞRETİLDİ</v>
      </c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1.5</v>
      </c>
      <c r="T57" s="29">
        <f t="shared" si="7"/>
        <v>2</v>
      </c>
      <c r="U57" s="28">
        <f t="shared" si="7"/>
        <v>1</v>
      </c>
      <c r="V57" s="28">
        <f t="shared" si="7"/>
        <v>1.5</v>
      </c>
      <c r="W57" s="28">
        <f t="shared" si="7"/>
        <v>2</v>
      </c>
      <c r="X57" s="28">
        <f t="shared" si="7"/>
        <v>1.5</v>
      </c>
      <c r="Y57" s="28">
        <f t="shared" si="7"/>
        <v>2</v>
      </c>
      <c r="Z57" s="28">
        <f t="shared" si="7"/>
        <v>1</v>
      </c>
      <c r="AA57" s="28">
        <f t="shared" si="7"/>
        <v>1.5</v>
      </c>
      <c r="AB57" s="28">
        <f t="shared" si="7"/>
        <v>2.5</v>
      </c>
      <c r="AC57" s="28">
        <f t="shared" si="7"/>
        <v>1.5</v>
      </c>
      <c r="AD57" s="28">
        <f t="shared" si="7"/>
        <v>2</v>
      </c>
      <c r="AE57" s="28">
        <f t="shared" si="7"/>
        <v>1</v>
      </c>
      <c r="AF57" s="30">
        <f t="shared" si="7"/>
        <v>1.5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M.3.1.6.1. Bütün, yarım ve çeyrek modellerinin kesir gösterimlerini kullanır.</v>
      </c>
      <c r="D58" s="34" t="str">
        <f t="shared" ref="D58:AF58" si="8">D2</f>
        <v>M.3.1.6.2. Bir bütünü eş parçalara ayırarak eş parçalardan her birinin birim kesir olduğunu belirtir.</v>
      </c>
      <c r="E58" s="34" t="str">
        <f t="shared" si="8"/>
        <v>M.3.1.6.4. Paydası 10 ve 100 olan kesirlerin birim kesirlerini gösterir.</v>
      </c>
      <c r="F58" s="34" t="str">
        <f t="shared" si="8"/>
        <v>M.3.1.6.3. Pay ve payda arasındaki ilişkiyi açıklar.</v>
      </c>
      <c r="G58" s="34" t="str">
        <f t="shared" si="8"/>
        <v>M.3.1.6.5. Bir çokluğun, belirtilen birim kesir kadarını belirler.</v>
      </c>
      <c r="H58" s="34" t="str">
        <f t="shared" si="8"/>
        <v>M.3.1.6.6. Payı paydasından küçük kesirler elde eder.</v>
      </c>
      <c r="I58" s="34" t="str">
        <f t="shared" si="8"/>
        <v>M.3.3.5.1. Zamanı dakika ve saat cinsinden söyler, okur ve yazar.</v>
      </c>
      <c r="J58" s="34" t="str">
        <f t="shared" si="8"/>
        <v>M.3.3.5.2. Zaman ölçme birimleri arasındaki ilişkiyi açıklar.</v>
      </c>
      <c r="K58" s="34" t="str">
        <f t="shared" si="8"/>
        <v>M.3.3.5.3. Olayların oluş sürelerini karşılaştırır.</v>
      </c>
      <c r="L58" s="34" t="str">
        <f t="shared" si="8"/>
        <v>M.3.3.5.4. Zaman ölçme birimlerinin kullanıldığı problemleri çözer.</v>
      </c>
      <c r="M58" s="34" t="str">
        <f t="shared" si="8"/>
        <v>M.3.3.4.1. + M.3.3.4.2.</v>
      </c>
      <c r="N58" s="34" t="str">
        <f t="shared" si="8"/>
        <v xml:space="preserve">M.3.3.6.1. + M.3.3.6.2. </v>
      </c>
      <c r="O58" s="34" t="str">
        <f t="shared" si="8"/>
        <v>M.3.3.6.3. Kilogram ve gramla ilgili problemleri çözer.</v>
      </c>
      <c r="P58" s="34" t="str">
        <f t="shared" si="8"/>
        <v xml:space="preserve">M.3.2.1.1.  + M.3.2.1.2. </v>
      </c>
      <c r="Q58" s="34" t="str">
        <f t="shared" si="8"/>
        <v xml:space="preserve">M.3.2.1.3.  + M.3.2.1.4. </v>
      </c>
      <c r="R58" s="34" t="str">
        <f t="shared" si="8"/>
        <v>M.3.2.3.1. Şekil modelleri kullanarak kaplama yapar, yaptığı kaplama örüntüsünü noktalı ya da kareli kâğıt üzerine çizer.</v>
      </c>
      <c r="S58" s="34" t="str">
        <f t="shared" si="8"/>
        <v>M.3.2.4.1. Noktayı tanır, sembolle gösterir ve isimlendirir.</v>
      </c>
      <c r="T58" s="34" t="str">
        <f t="shared" si="8"/>
        <v>M.3.2.4.2. Doğruyu, ışını ve açıyı tanır</v>
      </c>
      <c r="U58" s="34" t="str">
        <f t="shared" si="8"/>
        <v>M.3.2.4.3. Doğru parçasını çizgi modelleri ile oluşturur; yatay, dikey ve eğik konumlu doğru parçası modellerine örnekler vererek çizimlerini yapar.</v>
      </c>
      <c r="V58" s="34" t="str">
        <f t="shared" si="8"/>
        <v xml:space="preserve">M.3.2.2.1. + M.3.2.2.2. </v>
      </c>
      <c r="W58" s="34" t="str">
        <f t="shared" si="8"/>
        <v xml:space="preserve">M.3.3.1.1. + M.3.3.1.2. </v>
      </c>
      <c r="X58" s="34" t="str">
        <f t="shared" si="8"/>
        <v>M.3.3.1.3. Cetvel kullanarak uzunluğu verilen bir doğru parçasını çizer.</v>
      </c>
      <c r="Y58" s="34" t="str">
        <f t="shared" si="8"/>
        <v>M.3.3.1.4. Kilometreyi tanır, kullanım alanlarını belirtir ve kilometre ile metre arasındaki ilişkiyi fark eder.</v>
      </c>
      <c r="Z58" s="34" t="str">
        <f t="shared" si="8"/>
        <v>M.3.3.1.5. Metre ve santimetre birimlerinin kullanıldığı problemleri çözer.</v>
      </c>
      <c r="AA58" s="34" t="str">
        <f t="shared" si="8"/>
        <v>M.3.3.2.1. Nesnelerin çevrelerini belirler.</v>
      </c>
      <c r="AB58" s="34" t="str">
        <f t="shared" si="8"/>
        <v xml:space="preserve">M.3.3.2.2. + M.3.3.2.3. </v>
      </c>
      <c r="AC58" s="34" t="str">
        <f t="shared" si="8"/>
        <v>M.3.3.2.4. Şekillerin çevre uzunlukları ile ilgili problemleri çözer.</v>
      </c>
      <c r="AD58" s="34" t="str">
        <f t="shared" si="8"/>
        <v xml:space="preserve">M.3.3.3.1. + M.3.3.3.2. </v>
      </c>
      <c r="AE58" s="34" t="str">
        <f t="shared" si="8"/>
        <v xml:space="preserve">M.3.3.7.1. + M.3.3.7.2. </v>
      </c>
      <c r="AF58" s="35" t="str">
        <f t="shared" si="8"/>
        <v>M.3.3.7.3. Litre ile ilgili problemleri çözer.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</v>
      </c>
      <c r="D60" s="38">
        <f>+$AG$4</f>
        <v>1.9666666666666666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</v>
      </c>
      <c r="D64" s="46">
        <f>AG4</f>
        <v>1.9666666666666666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2.5</v>
      </c>
      <c r="D68" s="51">
        <f>MATCH(C68,$C$53:$AF$53,0)</f>
        <v>16</v>
      </c>
      <c r="E68" s="52">
        <f>D68</f>
        <v>16</v>
      </c>
      <c r="F68" s="51">
        <f ca="1">HLOOKUP(C68,OFFSET(C53,0,G68,4,30-G68),4,0)</f>
        <v>26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1.9666666666666666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2.5</v>
      </c>
      <c r="D69" s="55">
        <f t="shared" ref="D69:D70" si="9">MATCH(C69,$C$53:$AF$53,0)</f>
        <v>16</v>
      </c>
      <c r="E69" s="56">
        <f ca="1">IF(D68=D69,F68,D69)</f>
        <v>26</v>
      </c>
      <c r="F69" s="55">
        <f ca="1">HLOOKUP(C69,OFFSET(C53,0,G69,4,30-G69),4,0)</f>
        <v>26</v>
      </c>
      <c r="G69" s="43">
        <f>MATCH(C69,C53:AF53,0)</f>
        <v>16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1.9666666666666666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>IF(D69=D70,F69,D70)</f>
        <v>1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YWYwGobhh8Vsn3xpT0FdBgQpUhO6kE4IXDRBSFJMAwUbRIa/xfiyUYq18cf9pu4F5fi4Rv8TxD57r3reftfwLQ==" saltValue="sHSOuvEBO8GTStoChORU4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Sistem</cp:lastModifiedBy>
  <cp:lastPrinted>2019-12-09T18:19:51Z</cp:lastPrinted>
  <dcterms:created xsi:type="dcterms:W3CDTF">2019-09-10T05:38:35Z</dcterms:created>
  <dcterms:modified xsi:type="dcterms:W3CDTF">2024-02-23T18:09:59Z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