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" l="1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C54" i="2"/>
  <c r="AH5" i="2" l="1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G18" i="2" l="1"/>
  <c r="AG20" i="2"/>
  <c r="AF65" i="2" l="1"/>
  <c r="AF58" i="2"/>
  <c r="AF53" i="2"/>
  <c r="AF57" i="2" s="1"/>
  <c r="AE53" i="2" l="1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9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3" i="2"/>
  <c r="AH3" i="2" s="1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G60" i="2" l="1"/>
  <c r="AF64" i="2"/>
  <c r="AF60" i="2"/>
  <c r="AW64" i="2"/>
  <c r="AS64" i="2"/>
  <c r="AV64" i="2"/>
  <c r="AT64" i="2"/>
  <c r="AU64" i="2"/>
  <c r="U60" i="2"/>
  <c r="X60" i="2"/>
  <c r="L60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X64" i="2"/>
  <c r="AZ64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<sst xmlns="http://schemas.openxmlformats.org/spreadsheetml/2006/main" count="56" uniqueCount="50">
  <si>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</si>
  <si>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</si>
  <si>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</si>
  <si>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</si>
  <si>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</si>
  <si>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</si>
  <si>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</si>
  <si>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</si>
  <si>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</si>
  <si>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</si>
  <si>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</si>
  <si>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</si>
  <si>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</si>
  <si>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</si>
  <si>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</si>
  <si>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www.mbsunu.com</t>
  </si>
  <si>
    <t>Mehmet</t>
  </si>
  <si>
    <t>Ali</t>
  </si>
  <si>
    <t>M.4.1.6.3. Bir çokluğun belirtilen bir basit kesir kadarını belirler.</t>
  </si>
  <si>
    <t>M.4.1.6.4. Paydaları eşit olan en çok üç kesri karşılaştırır.</t>
  </si>
  <si>
    <t>M.4.1.7.1. Paydaları eşit kesirlerle toplama ve çıkarma işlemi yapar.</t>
  </si>
  <si>
    <t>M.4.1.7.2. Kesirlerle toplama ve çıkarma işlemlerini gerektiren problemleri çözer.</t>
  </si>
  <si>
    <t>M.4.3.4.1. Zaman ölçme birimleri arasındaki ilişkiyi açıklar.</t>
  </si>
  <si>
    <t>M.4.3.4.2. Zaman ölçme birimlerinin kullanıldığı problemleri çözer.</t>
  </si>
  <si>
    <t>M.4.4.1.1. Sütun grafiğini inceler, grafik üzerinde yorum ve tahminler yapar.</t>
  </si>
  <si>
    <t xml:space="preserve">M.4.4.1.2. +M.4.4.1.3. </t>
  </si>
  <si>
    <t>M.4.4.1.4. Sütun grafiği, tablo ve diğer grafiklerle gösterilen bilgileri kullanarak günlük hayatla ilgili problemler çözer.</t>
  </si>
  <si>
    <t>M.4.2.1.1 + M.4.2.1.2</t>
  </si>
  <si>
    <t>M.4.2.1.3. Üçgenleri kenar uzunluklarına göre sınıflandırır.</t>
  </si>
  <si>
    <t>M.4.2.1.4. Açınımı verilen küpü oluşturur.</t>
  </si>
  <si>
    <t>M.4.2.3.1. Düzlemi tanır ve örneklendirir.</t>
  </si>
  <si>
    <t xml:space="preserve">M.4.2.3.2. + M.4.2.3.3. </t>
  </si>
  <si>
    <t xml:space="preserve">M.4.2.3.4.  + M.4.2.3.5. </t>
  </si>
  <si>
    <t xml:space="preserve"> M.4.2.2.1.  +  M.4.2.2.2. </t>
  </si>
  <si>
    <t xml:space="preserve">M.4.3.1.1.  + M.4.3.1.2. </t>
  </si>
  <si>
    <t>M.4.3.1.3. Doğrudan ölçebileceği bir uzunluğu en uygun uzunluk ölçme birimiyle tahmin eder ve tahminini ölçme yaparak kontrol eder.</t>
  </si>
  <si>
    <t>M.4.3.1.4. Uzunluk ölçme birimlerinin kullanıldığı en çok üç işlem gerektiren problemleri çözer.</t>
  </si>
  <si>
    <t xml:space="preserve">M.4.3.2.1. + M.4.3.2.2. </t>
  </si>
  <si>
    <t>M.4.3.2.3. Şekillerin çevre uzunluklarını hesaplamayla ilgili problemleri çözer.</t>
  </si>
  <si>
    <t>M.4.3.3.1. Şekillerin alanlarının, bu alanı kaplayan birimkarelerin sayısı olduğunu belirler.</t>
  </si>
  <si>
    <t>M.4.3.3.2. Kare ve dikdörtgenin alanını toplama ve çarpma işlemleri ile ilişkilendirir.</t>
  </si>
  <si>
    <t xml:space="preserve">M.4.3.5.1.  + M.4.3.5.2. </t>
  </si>
  <si>
    <t xml:space="preserve">M.4.3.5.3.  + M.4.3.5.4. </t>
  </si>
  <si>
    <t>M.4.3.5.5. Ton, kilogram, gram ve miligram ile ilgili problemleri çözer.</t>
  </si>
  <si>
    <t>M.4.3.6.1. Mililitrenin kullanıldığı yerleri açıklar</t>
  </si>
  <si>
    <t xml:space="preserve">M.4.3.6.2.  + M.4.3.6.3. </t>
  </si>
  <si>
    <t>M.4.3.6.4. Bir kaptaki sıvının miktarını, litre ve mililitre birimleriyle tahmin eder ve ölçme yaparak tahminini kontrol eder.</t>
  </si>
  <si>
    <t>M.4.3.6.5. Litre ve mililitre ile ilgili problemleri çözer.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</si>
  <si>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>1. Öğrenci ve not girişlerini "Veriler" sayfasından yapınız.
2. Not girişini 1, 2, 3 ve 4 şeklinde giriniz.
3. Not giriş ve öğrenci alanları korumalı değildir, diğer alanlar silinme olduğunda formüllerin bozulacağından korumalıdır.
4. Ölçeğin yapımcı bilgisini değiştirmek telif ihlalidir, lütfen buna dikkat edelim.</t>
    </r>
  </si>
  <si>
    <t>2023-2024 Eğitim Öğretim Yılı
2.Dönem 
4.Sınıf Matematik 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</si>
</sst>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sz val="9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7" fillId="0" borderId="25" xfId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textRotation="90" wrapText="1"/>
      <protection locked="0"/>
    </xf>
    <xf numFmtId="0" fontId="18" fillId="0" borderId="4" xfId="0" applyFont="1" applyFill="1" applyBorder="1" applyAlignment="1" applyProtection="1">
      <alignment horizontal="center" vertical="center" textRotation="90" wrapText="1"/>
      <protection locked="0"/>
    </xf>
    <xf numFmtId="0" fontId="19" fillId="0" borderId="4" xfId="0" applyFont="1" applyBorder="1" applyAlignment="1" applyProtection="1">
      <alignment horizontal="center" vertical="center" textRotation="90" wrapText="1"/>
      <protection locked="0"/>
    </xf>
    <xf numFmtId="0" fontId="18" fillId="0" borderId="4" xfId="0" applyFont="1" applyBorder="1" applyAlignment="1" applyProtection="1">
      <alignment horizontal="center" vertical="center" textRotation="90" wrapText="1"/>
      <protection locked="0"/>
    </xf>
    <xf numFmtId="0" fontId="18" fillId="0" borderId="4" xfId="0" applyFont="1" applyBorder="1" applyAlignment="1" applyProtection="1">
      <alignment horizontal="center" vertical="center" textRotation="90" wrapText="1" shrinkToFit="1"/>
      <protection locked="0"/>
    </xf>
    <xf numFmtId="0" fontId="18" fillId="0" borderId="7" xfId="0" applyFont="1" applyBorder="1" applyAlignment="1" applyProtection="1">
      <alignment horizontal="center" vertical="center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2" t="s">
        <v>14</v>
      </c>
      <c r="C1" s="93"/>
      <c r="D1" s="93"/>
      <c r="E1" s="93"/>
      <c r="F1" s="94"/>
    </row>
    <row r="2" spans="2:6" ht="30.75" customHeight="1" x14ac:dyDescent="0.3">
      <c r="B2" s="99" t="s">
        <v>8</v>
      </c>
      <c r="C2" s="100"/>
      <c r="D2" s="22" t="s">
        <v>5</v>
      </c>
      <c r="E2" s="22" t="s">
        <v>6</v>
      </c>
      <c r="F2" s="13"/>
    </row>
    <row r="3" spans="2:6" ht="30" customHeight="1" x14ac:dyDescent="0.3">
      <c r="B3" s="98" t="s">
        <v>4</v>
      </c>
      <c r="C3" s="69" t="s">
        <v>2</v>
      </c>
      <c r="D3" s="70">
        <f>HLOOKUP(VERİLER!E68,VERİLER!$C$56:$AF$57,2,0)</f>
        <v>4</v>
      </c>
      <c r="E3" s="70">
        <f>HLOOKUP(VERİLER!E69,VERİLER!$C$56:$AF$57,2,0)</f>
        <v>3.5</v>
      </c>
      <c r="F3" s="104" t="s">
        <v>49</v>
      </c>
    </row>
    <row r="4" spans="2:6" ht="30" customHeight="1" x14ac:dyDescent="0.3">
      <c r="B4" s="98"/>
      <c r="C4" s="69" t="s">
        <v>3</v>
      </c>
      <c r="D4" s="71" t="str">
        <f>HLOOKUP(VERİLER!E68,VERİLER!$C$56:$AF$58,3,0)</f>
        <v>M.4.3.1.3. Doğrudan ölçebileceği bir uzunluğu en uygun uzunluk ölçme birimiyle tahmin eder ve tahminini ölçme yaparak kontrol eder.</v>
      </c>
      <c r="E4" s="71" t="str">
        <f>HLOOKUP(VERİLER!E69,VERİLER!$C$56:$AF$58,3,0)</f>
        <v xml:space="preserve">M.4.4.1.2. +M.4.4.1.3. </v>
      </c>
      <c r="F4" s="105"/>
    </row>
    <row r="5" spans="2:6" ht="19.95" customHeight="1" x14ac:dyDescent="0.3">
      <c r="B5" s="110"/>
      <c r="C5" s="111"/>
      <c r="D5" s="111"/>
      <c r="E5" s="112"/>
      <c r="F5" s="105"/>
    </row>
    <row r="6" spans="2:6" ht="30" customHeight="1" x14ac:dyDescent="0.3">
      <c r="B6" s="98" t="s">
        <v>7</v>
      </c>
      <c r="C6" s="69" t="s">
        <v>2</v>
      </c>
      <c r="D6" s="70">
        <f>HLOOKUP(VERİLER!K68,VERİLER!$C$56:$AF$57,2,0)</f>
        <v>1</v>
      </c>
      <c r="E6" s="70">
        <f>HLOOKUP(VERİLER!K69,VERİLER!$C$56:$AF$57,2,0)</f>
        <v>1.5</v>
      </c>
      <c r="F6" s="105"/>
    </row>
    <row r="7" spans="2:6" ht="30" customHeight="1" x14ac:dyDescent="0.3">
      <c r="B7" s="98"/>
      <c r="C7" s="69" t="s">
        <v>3</v>
      </c>
      <c r="D7" s="71" t="str">
        <f>HLOOKUP(VERİLER!K68,VERİLER!$C$56:$AF$58,3,0)</f>
        <v>M.4.1.6.3. Bir çokluğun belirtilen bir basit kesir kadarını belirler.</v>
      </c>
      <c r="E7" s="71" t="str">
        <f>HLOOKUP(VERİLER!K69,VERİLER!$C$56:$AF$58,3,0)</f>
        <v>M.4.3.4.2. Zaman ölçme birimlerinin kullanıldığı problemleri çözer.</v>
      </c>
      <c r="F7" s="106"/>
    </row>
    <row r="8" spans="2:6" ht="19.95" customHeight="1" x14ac:dyDescent="0.3">
      <c r="B8" s="101"/>
      <c r="C8" s="102"/>
      <c r="D8" s="102"/>
      <c r="E8" s="102"/>
      <c r="F8" s="103"/>
    </row>
    <row r="9" spans="2:6" ht="30" customHeight="1" x14ac:dyDescent="0.3">
      <c r="B9" s="98" t="s">
        <v>10</v>
      </c>
      <c r="C9" s="69" t="s">
        <v>2</v>
      </c>
      <c r="D9" s="70">
        <f>IFERROR(LARGE(VERİLER!AG3:AG52,1),0)</f>
        <v>3.2</v>
      </c>
      <c r="E9" s="70">
        <f>IFERROR(LARGE(VERİLER!AG3:AG52,2),0)</f>
        <v>2.1</v>
      </c>
      <c r="F9" s="107" t="s">
        <v>48</v>
      </c>
    </row>
    <row r="10" spans="2:6" ht="30" customHeight="1" x14ac:dyDescent="0.3">
      <c r="B10" s="98"/>
      <c r="C10" s="69" t="s">
        <v>9</v>
      </c>
      <c r="D10" s="70" t="str">
        <f>HLOOKUP(VERİLER!S68,VERİLER!C63:AZ65,3,0)</f>
        <v>Mehmet</v>
      </c>
      <c r="E10" s="70" t="str">
        <f>HLOOKUP(VERİLER!S69,VERİLER!C63:AZ65,3,0)</f>
        <v>Ali</v>
      </c>
      <c r="F10" s="108"/>
    </row>
    <row r="11" spans="2:6" ht="19.95" customHeight="1" x14ac:dyDescent="0.3">
      <c r="B11" s="72"/>
      <c r="C11" s="73"/>
      <c r="D11" s="73"/>
      <c r="E11" s="73"/>
      <c r="F11" s="108"/>
    </row>
    <row r="12" spans="2:6" ht="30" customHeight="1" x14ac:dyDescent="0.3">
      <c r="B12" s="98" t="s">
        <v>11</v>
      </c>
      <c r="C12" s="69" t="s">
        <v>2</v>
      </c>
      <c r="D12" s="70">
        <f>IFERROR(SMALL(VERİLER!AG3:AG52,1),0)</f>
        <v>2.1</v>
      </c>
      <c r="E12" s="70">
        <f>IFERROR(SMALL(VERİLER!AG3:AG52,2),0)</f>
        <v>3.2</v>
      </c>
      <c r="F12" s="108"/>
    </row>
    <row r="13" spans="2:6" ht="30" customHeight="1" x14ac:dyDescent="0.3">
      <c r="B13" s="98"/>
      <c r="C13" s="69" t="s">
        <v>9</v>
      </c>
      <c r="D13" s="70" t="str">
        <f>HLOOKUP(VERİLER!Y68,VERİLER!C63:AZ65,3,0)</f>
        <v>Ali</v>
      </c>
      <c r="E13" s="70" t="str">
        <f>HLOOKUP(VERİLER!Y69,VERİLER!C63:AZ65,3,0)</f>
        <v>Mehmet</v>
      </c>
      <c r="F13" s="109"/>
    </row>
    <row r="14" spans="2:6" ht="19.95" customHeight="1" x14ac:dyDescent="0.3">
      <c r="B14" s="101"/>
      <c r="C14" s="102"/>
      <c r="D14" s="102"/>
      <c r="E14" s="102"/>
      <c r="F14" s="103"/>
    </row>
    <row r="15" spans="2:6" ht="30" customHeight="1" thickBot="1" x14ac:dyDescent="0.35">
      <c r="B15" s="74" t="s">
        <v>13</v>
      </c>
      <c r="C15" s="75">
        <f>+VERİLER!AG53</f>
        <v>2.6500000000000004</v>
      </c>
      <c r="D15" s="95" t="s">
        <v>15</v>
      </c>
      <c r="E15" s="96"/>
      <c r="F15" s="97"/>
    </row>
    <row r="16" spans="2:6" ht="19.2" thickTop="1" x14ac:dyDescent="0.3"/>
  </sheetData>
  <sheetProtection algorithmName="SHA-512" hashValue="6ifaKrbjlpK136wd4qgl/UqMY6QrUJgM/HfiUT/ReDNq9YcsUJHtRbdaYqMAymPlmEDwGAOfJUafp3INQEYG8g==" saltValue="jDM5hVuwxaO9e1zYA6iAW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6" zoomScaleNormal="76" workbookViewId="0">
      <selection activeCell="Y15" sqref="Y15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1</v>
      </c>
      <c r="D1" s="10">
        <f t="shared" ref="D1:AD1" si="0">+D53</f>
        <v>2</v>
      </c>
      <c r="E1" s="10">
        <f t="shared" si="0"/>
        <v>3</v>
      </c>
      <c r="F1" s="10">
        <f t="shared" si="0"/>
        <v>3</v>
      </c>
      <c r="G1" s="10">
        <f t="shared" si="0"/>
        <v>2</v>
      </c>
      <c r="H1" s="10">
        <f t="shared" si="0"/>
        <v>1.5</v>
      </c>
      <c r="I1" s="10">
        <f t="shared" si="0"/>
        <v>3</v>
      </c>
      <c r="J1" s="10">
        <f t="shared" si="0"/>
        <v>3.5</v>
      </c>
      <c r="K1" s="10">
        <f t="shared" si="0"/>
        <v>3</v>
      </c>
      <c r="L1" s="10">
        <f t="shared" si="0"/>
        <v>2</v>
      </c>
      <c r="M1" s="10">
        <f t="shared" si="0"/>
        <v>3.5</v>
      </c>
      <c r="N1" s="10">
        <f t="shared" si="0"/>
        <v>2</v>
      </c>
      <c r="O1" s="10">
        <f t="shared" si="0"/>
        <v>1.5</v>
      </c>
      <c r="P1" s="10">
        <f t="shared" si="0"/>
        <v>3</v>
      </c>
      <c r="Q1" s="10">
        <f t="shared" si="0"/>
        <v>2.5</v>
      </c>
      <c r="R1" s="10">
        <f t="shared" si="0"/>
        <v>2.5</v>
      </c>
      <c r="S1" s="10">
        <f t="shared" si="0"/>
        <v>3</v>
      </c>
      <c r="T1" s="10">
        <f t="shared" si="0"/>
        <v>4</v>
      </c>
      <c r="U1" s="10">
        <f t="shared" si="0"/>
        <v>3</v>
      </c>
      <c r="V1" s="10">
        <f t="shared" si="0"/>
        <v>2.5</v>
      </c>
      <c r="W1" s="10">
        <f t="shared" si="0"/>
        <v>3.5</v>
      </c>
      <c r="X1" s="10">
        <f t="shared" si="0"/>
        <v>3</v>
      </c>
      <c r="Y1" s="10">
        <f t="shared" si="0"/>
        <v>2.5</v>
      </c>
      <c r="Z1" s="10">
        <f t="shared" si="0"/>
        <v>2.5</v>
      </c>
      <c r="AA1" s="10">
        <f t="shared" si="0"/>
        <v>3.5</v>
      </c>
      <c r="AB1" s="10">
        <f t="shared" si="0"/>
        <v>3</v>
      </c>
      <c r="AC1" s="10">
        <f t="shared" si="0"/>
        <v>2.5</v>
      </c>
      <c r="AD1" s="10">
        <f t="shared" si="0"/>
        <v>2.5</v>
      </c>
      <c r="AE1" s="10">
        <f>+AE53</f>
        <v>3</v>
      </c>
      <c r="AF1" s="10"/>
    </row>
    <row r="2" spans="1:38" s="5" customFormat="1" ht="217.2" customHeight="1" thickTop="1" thickBot="1" x14ac:dyDescent="0.35">
      <c r="A2" s="15"/>
      <c r="B2" s="62"/>
      <c r="C2" s="117" t="s">
        <v>18</v>
      </c>
      <c r="D2" s="118" t="s">
        <v>19</v>
      </c>
      <c r="E2" s="119" t="s">
        <v>20</v>
      </c>
      <c r="F2" s="120" t="s">
        <v>21</v>
      </c>
      <c r="G2" s="118" t="s">
        <v>22</v>
      </c>
      <c r="H2" s="120" t="s">
        <v>23</v>
      </c>
      <c r="I2" s="120" t="s">
        <v>24</v>
      </c>
      <c r="J2" s="121" t="s">
        <v>25</v>
      </c>
      <c r="K2" s="120" t="s">
        <v>26</v>
      </c>
      <c r="L2" s="120" t="s">
        <v>27</v>
      </c>
      <c r="M2" s="120" t="s">
        <v>28</v>
      </c>
      <c r="N2" s="119" t="s">
        <v>29</v>
      </c>
      <c r="O2" s="120" t="s">
        <v>30</v>
      </c>
      <c r="P2" s="120" t="s">
        <v>31</v>
      </c>
      <c r="Q2" s="120" t="s">
        <v>32</v>
      </c>
      <c r="R2" s="120" t="s">
        <v>33</v>
      </c>
      <c r="S2" s="119" t="s">
        <v>34</v>
      </c>
      <c r="T2" s="120" t="s">
        <v>35</v>
      </c>
      <c r="U2" s="119" t="s">
        <v>36</v>
      </c>
      <c r="V2" s="120" t="s">
        <v>37</v>
      </c>
      <c r="W2" s="120" t="s">
        <v>38</v>
      </c>
      <c r="X2" s="120" t="s">
        <v>39</v>
      </c>
      <c r="Y2" s="120" t="s">
        <v>40</v>
      </c>
      <c r="Z2" s="120" t="s">
        <v>41</v>
      </c>
      <c r="AA2" s="120" t="s">
        <v>42</v>
      </c>
      <c r="AB2" s="120" t="s">
        <v>43</v>
      </c>
      <c r="AC2" s="119" t="s">
        <v>44</v>
      </c>
      <c r="AD2" s="120" t="s">
        <v>45</v>
      </c>
      <c r="AE2" s="120" t="s">
        <v>46</v>
      </c>
      <c r="AF2" s="122" t="s">
        <v>47</v>
      </c>
      <c r="AG2" s="12" t="s">
        <v>0</v>
      </c>
      <c r="AH2" s="11" t="s">
        <v>1</v>
      </c>
    </row>
    <row r="3" spans="1:38" ht="13.95" customHeight="1" x14ac:dyDescent="0.3">
      <c r="A3" s="16">
        <f>+AG3</f>
        <v>3.2</v>
      </c>
      <c r="B3" s="76" t="s">
        <v>16</v>
      </c>
      <c r="C3" s="77">
        <v>1</v>
      </c>
      <c r="D3" s="78">
        <v>2</v>
      </c>
      <c r="E3" s="78">
        <v>3</v>
      </c>
      <c r="F3" s="78">
        <v>2</v>
      </c>
      <c r="G3" s="78">
        <v>2</v>
      </c>
      <c r="H3" s="78">
        <v>2</v>
      </c>
      <c r="I3" s="78">
        <v>4</v>
      </c>
      <c r="J3" s="78">
        <v>4</v>
      </c>
      <c r="K3" s="78">
        <v>4</v>
      </c>
      <c r="L3" s="78">
        <v>3</v>
      </c>
      <c r="M3" s="78">
        <v>3</v>
      </c>
      <c r="N3" s="78">
        <v>3</v>
      </c>
      <c r="O3" s="78">
        <v>2</v>
      </c>
      <c r="P3" s="78">
        <v>3</v>
      </c>
      <c r="Q3" s="78">
        <v>4</v>
      </c>
      <c r="R3" s="78">
        <v>4</v>
      </c>
      <c r="S3" s="78">
        <v>4</v>
      </c>
      <c r="T3" s="78">
        <v>4</v>
      </c>
      <c r="U3" s="78">
        <v>2</v>
      </c>
      <c r="V3" s="78">
        <v>3</v>
      </c>
      <c r="W3" s="78">
        <v>4</v>
      </c>
      <c r="X3" s="78">
        <v>4</v>
      </c>
      <c r="Y3" s="78">
        <v>4</v>
      </c>
      <c r="Z3" s="78">
        <v>3</v>
      </c>
      <c r="AA3" s="78">
        <v>4</v>
      </c>
      <c r="AB3" s="78">
        <v>4</v>
      </c>
      <c r="AC3" s="78">
        <v>4</v>
      </c>
      <c r="AD3" s="78">
        <v>3</v>
      </c>
      <c r="AE3" s="78">
        <v>4</v>
      </c>
      <c r="AF3" s="79">
        <v>3</v>
      </c>
      <c r="AG3" s="63">
        <f t="shared" ref="AG3:AG49" si="1">IFERROR(AVERAGE(C3:AF3)," ")</f>
        <v>3.2</v>
      </c>
      <c r="AH3" s="64" t="str">
        <f>IF(AND(AG3=0,AG3&lt;=0),"",IF(AND(AG3=" ")," ",IF(AND(AG3&gt;0,AG3&lt;=1.49),"Geliştirmeli",IF(AND(AG3&gt;=1.5,AG3&lt;=2.49),"Yeterli",IF(AND(AG3&gt;=2.5,AG3&lt;=3.49),"İyi",IF(AG3&gt;=3.5,"Çok İyi"))))))</f>
        <v>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2.1</v>
      </c>
      <c r="B4" s="80" t="s">
        <v>17</v>
      </c>
      <c r="C4" s="81">
        <v>1</v>
      </c>
      <c r="D4" s="82">
        <v>2</v>
      </c>
      <c r="E4" s="82">
        <v>3</v>
      </c>
      <c r="F4" s="82">
        <v>4</v>
      </c>
      <c r="G4" s="82">
        <v>2</v>
      </c>
      <c r="H4" s="82">
        <v>1</v>
      </c>
      <c r="I4" s="82">
        <v>2</v>
      </c>
      <c r="J4" s="82">
        <v>3</v>
      </c>
      <c r="K4" s="82">
        <v>2</v>
      </c>
      <c r="L4" s="82">
        <v>1</v>
      </c>
      <c r="M4" s="82">
        <v>4</v>
      </c>
      <c r="N4" s="82">
        <v>1</v>
      </c>
      <c r="O4" s="82">
        <v>1</v>
      </c>
      <c r="P4" s="82">
        <v>3</v>
      </c>
      <c r="Q4" s="82">
        <v>1</v>
      </c>
      <c r="R4" s="82">
        <v>1</v>
      </c>
      <c r="S4" s="82">
        <v>2</v>
      </c>
      <c r="T4" s="82">
        <v>4</v>
      </c>
      <c r="U4" s="82">
        <v>4</v>
      </c>
      <c r="V4" s="82">
        <v>2</v>
      </c>
      <c r="W4" s="82">
        <v>3</v>
      </c>
      <c r="X4" s="82">
        <v>2</v>
      </c>
      <c r="Y4" s="82">
        <v>1</v>
      </c>
      <c r="Z4" s="82">
        <v>2</v>
      </c>
      <c r="AA4" s="82">
        <v>3</v>
      </c>
      <c r="AB4" s="82">
        <v>2</v>
      </c>
      <c r="AC4" s="82">
        <v>1</v>
      </c>
      <c r="AD4" s="82">
        <v>2</v>
      </c>
      <c r="AE4" s="82">
        <v>2</v>
      </c>
      <c r="AF4" s="83">
        <v>1</v>
      </c>
      <c r="AG4" s="63">
        <f t="shared" si="1"/>
        <v>2.1</v>
      </c>
      <c r="AH4" s="64" t="str">
        <f t="shared" ref="AH4:AH52" si="3">IF(AND(AG4=0,AG4&lt;=0),"",IF(AND(AG4=" ")," ",IF(AND(AG4&gt;0,AG4&lt;=1.49),"Geliştirmeli",IF(AND(AG4&gt;=1.5,AG4&lt;=2.49),"Yeterli",IF(AND(AG4&gt;=2.5,AG4&lt;=3.49),"İyi",IF(AG4&gt;=3.5,"Çok İyi"))))))</f>
        <v>Yeterli</v>
      </c>
      <c r="AI4" s="3"/>
      <c r="AJ4" s="3"/>
      <c r="AK4" s="20"/>
      <c r="AL4" s="21"/>
    </row>
    <row r="5" spans="1:38" ht="13.95" customHeight="1" x14ac:dyDescent="0.3">
      <c r="A5" s="16" t="str">
        <f t="shared" si="2"/>
        <v xml:space="preserve"> </v>
      </c>
      <c r="B5" s="80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3"/>
      <c r="AG5" s="63" t="str">
        <f t="shared" si="1"/>
        <v xml:space="preserve"> </v>
      </c>
      <c r="AH5" s="64" t="str">
        <f t="shared" si="3"/>
        <v xml:space="preserve"> </v>
      </c>
      <c r="AI5" s="3"/>
      <c r="AJ5" s="3"/>
      <c r="AK5" s="20"/>
      <c r="AL5" s="21"/>
    </row>
    <row r="6" spans="1:38" ht="13.95" customHeight="1" x14ac:dyDescent="0.3">
      <c r="A6" s="16" t="str">
        <f t="shared" si="2"/>
        <v xml:space="preserve"> </v>
      </c>
      <c r="B6" s="80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3"/>
      <c r="AG6" s="63" t="str">
        <f t="shared" si="1"/>
        <v xml:space="preserve"> </v>
      </c>
      <c r="AH6" s="64" t="str">
        <f t="shared" si="3"/>
        <v xml:space="preserve"> </v>
      </c>
      <c r="AI6" s="3"/>
      <c r="AJ6" s="3"/>
      <c r="AK6" s="20"/>
      <c r="AL6" s="21"/>
    </row>
    <row r="7" spans="1:38" ht="13.95" customHeight="1" x14ac:dyDescent="0.3">
      <c r="A7" s="16" t="str">
        <f t="shared" si="2"/>
        <v xml:space="preserve"> </v>
      </c>
      <c r="B7" s="80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  <c r="AG7" s="63" t="str">
        <f t="shared" si="1"/>
        <v xml:space="preserve"> </v>
      </c>
      <c r="AH7" s="64" t="str">
        <f t="shared" si="3"/>
        <v xml:space="preserve"> </v>
      </c>
      <c r="AI7" s="3"/>
      <c r="AJ7" s="3"/>
      <c r="AK7" s="20"/>
      <c r="AL7" s="21"/>
    </row>
    <row r="8" spans="1:38" ht="13.95" customHeight="1" x14ac:dyDescent="0.3">
      <c r="A8" s="16" t="str">
        <f t="shared" si="2"/>
        <v xml:space="preserve"> 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3"/>
      <c r="AG8" s="63" t="str">
        <f t="shared" si="1"/>
        <v xml:space="preserve"> </v>
      </c>
      <c r="AH8" s="64" t="str">
        <f t="shared" si="3"/>
        <v xml:space="preserve"> </v>
      </c>
      <c r="AI8" s="3"/>
      <c r="AJ8" s="3"/>
      <c r="AK8" s="20"/>
      <c r="AL8" s="21"/>
    </row>
    <row r="9" spans="1:38" ht="13.95" customHeight="1" x14ac:dyDescent="0.3">
      <c r="A9" s="16" t="str">
        <f t="shared" si="2"/>
        <v xml:space="preserve"> 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63" t="str">
        <f t="shared" si="1"/>
        <v xml:space="preserve"> </v>
      </c>
      <c r="AH9" s="64" t="str">
        <f t="shared" si="3"/>
        <v xml:space="preserve"> </v>
      </c>
      <c r="AI9" s="3"/>
      <c r="AJ9" s="3"/>
      <c r="AK9" s="20"/>
      <c r="AL9" s="21"/>
    </row>
    <row r="10" spans="1:38" ht="13.95" customHeight="1" x14ac:dyDescent="0.3">
      <c r="A10" s="16" t="str">
        <f t="shared" si="2"/>
        <v xml:space="preserve"> 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3"/>
      <c r="AG10" s="63" t="str">
        <f t="shared" si="1"/>
        <v xml:space="preserve"> </v>
      </c>
      <c r="AH10" s="64" t="str">
        <f t="shared" si="3"/>
        <v xml:space="preserve"> </v>
      </c>
      <c r="AI10" s="3"/>
      <c r="AJ10" s="3"/>
      <c r="AK10" s="20"/>
      <c r="AL10" s="21"/>
    </row>
    <row r="11" spans="1:38" ht="13.95" customHeight="1" x14ac:dyDescent="0.3">
      <c r="A11" s="16" t="str">
        <f t="shared" si="2"/>
        <v xml:space="preserve"> </v>
      </c>
      <c r="B11" s="8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3"/>
      <c r="AG11" s="63" t="str">
        <f t="shared" si="1"/>
        <v xml:space="preserve"> </v>
      </c>
      <c r="AH11" s="64" t="str">
        <f t="shared" si="3"/>
        <v xml:space="preserve"> </v>
      </c>
      <c r="AI11" s="3"/>
      <c r="AJ11" s="3"/>
      <c r="AK11" s="20"/>
      <c r="AL11" s="21"/>
    </row>
    <row r="12" spans="1:38" ht="13.95" customHeight="1" x14ac:dyDescent="0.3">
      <c r="A12" s="16" t="str">
        <f t="shared" si="2"/>
        <v xml:space="preserve"> </v>
      </c>
      <c r="B12" s="84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  <c r="AG12" s="63" t="str">
        <f t="shared" si="1"/>
        <v xml:space="preserve"> </v>
      </c>
      <c r="AH12" s="64" t="str">
        <f t="shared" si="3"/>
        <v xml:space="preserve"> </v>
      </c>
      <c r="AI12" s="3"/>
      <c r="AJ12" s="3"/>
      <c r="AK12" s="20"/>
      <c r="AL12" s="21"/>
    </row>
    <row r="13" spans="1:38" ht="13.95" customHeight="1" x14ac:dyDescent="0.3">
      <c r="A13" s="16" t="str">
        <f t="shared" si="2"/>
        <v xml:space="preserve"> </v>
      </c>
      <c r="B13" s="8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63" t="str">
        <f t="shared" si="1"/>
        <v xml:space="preserve"> </v>
      </c>
      <c r="AH13" s="64" t="str">
        <f t="shared" si="3"/>
        <v xml:space="preserve"> </v>
      </c>
      <c r="AI13" s="3"/>
      <c r="AJ13" s="3"/>
      <c r="AK13" s="20"/>
      <c r="AL13" s="21"/>
    </row>
    <row r="14" spans="1:38" ht="13.95" customHeight="1" x14ac:dyDescent="0.3">
      <c r="A14" s="16" t="str">
        <f t="shared" si="2"/>
        <v xml:space="preserve"> </v>
      </c>
      <c r="B14" s="80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  <c r="AG14" s="63" t="str">
        <f t="shared" si="1"/>
        <v xml:space="preserve"> </v>
      </c>
      <c r="AH14" s="64" t="str">
        <f t="shared" si="3"/>
        <v xml:space="preserve"> </v>
      </c>
      <c r="AI14" s="3"/>
      <c r="AJ14" s="3"/>
      <c r="AK14" s="20"/>
      <c r="AL14" s="21"/>
    </row>
    <row r="15" spans="1:38" ht="13.95" customHeight="1" x14ac:dyDescent="0.3">
      <c r="A15" s="16" t="str">
        <f t="shared" si="2"/>
        <v xml:space="preserve"> </v>
      </c>
      <c r="B15" s="80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3"/>
      <c r="AG15" s="63" t="str">
        <f t="shared" si="1"/>
        <v xml:space="preserve"> </v>
      </c>
      <c r="AH15" s="64" t="str">
        <f t="shared" si="3"/>
        <v xml:space="preserve"> </v>
      </c>
      <c r="AI15" s="3"/>
      <c r="AJ15" s="3"/>
      <c r="AK15" s="20"/>
      <c r="AL15" s="21"/>
    </row>
    <row r="16" spans="1:38" ht="13.95" customHeight="1" x14ac:dyDescent="0.3">
      <c r="A16" s="16" t="str">
        <f t="shared" si="2"/>
        <v xml:space="preserve"> </v>
      </c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3"/>
      <c r="AG16" s="63" t="str">
        <f t="shared" si="1"/>
        <v xml:space="preserve"> </v>
      </c>
      <c r="AH16" s="64" t="str">
        <f t="shared" si="3"/>
        <v xml:space="preserve"> </v>
      </c>
      <c r="AI16" s="3"/>
      <c r="AJ16" s="3"/>
      <c r="AK16" s="20"/>
      <c r="AL16" s="21"/>
    </row>
    <row r="17" spans="1:38" ht="13.95" customHeight="1" x14ac:dyDescent="0.3">
      <c r="A17" s="16" t="str">
        <f t="shared" si="2"/>
        <v xml:space="preserve"> </v>
      </c>
      <c r="B17" s="80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3"/>
      <c r="AG17" s="63" t="str">
        <f t="shared" si="1"/>
        <v xml:space="preserve"> </v>
      </c>
      <c r="AH17" s="64" t="str">
        <f t="shared" si="3"/>
        <v xml:space="preserve"> </v>
      </c>
      <c r="AI17" s="3"/>
      <c r="AJ17" s="3"/>
      <c r="AK17" s="20"/>
      <c r="AL17" s="21"/>
    </row>
    <row r="18" spans="1:38" ht="13.95" customHeight="1" x14ac:dyDescent="0.3">
      <c r="A18" s="16" t="str">
        <f t="shared" si="2"/>
        <v xml:space="preserve"> </v>
      </c>
      <c r="B18" s="8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/>
      <c r="AG18" s="63" t="str">
        <f>IFERROR(AVERAGE(C18:AF18)," ")</f>
        <v xml:space="preserve"> </v>
      </c>
      <c r="AH18" s="64" t="str">
        <f t="shared" si="3"/>
        <v xml:space="preserve"> </v>
      </c>
      <c r="AI18" s="3"/>
      <c r="AJ18" s="3"/>
      <c r="AK18" s="20"/>
      <c r="AL18" s="21"/>
    </row>
    <row r="19" spans="1:38" ht="13.95" customHeight="1" x14ac:dyDescent="0.3">
      <c r="A19" s="16" t="str">
        <f t="shared" si="2"/>
        <v xml:space="preserve"> </v>
      </c>
      <c r="B19" s="80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  <c r="AG19" s="63" t="str">
        <f t="shared" si="1"/>
        <v xml:space="preserve"> </v>
      </c>
      <c r="AH19" s="64" t="str">
        <f t="shared" si="3"/>
        <v xml:space="preserve"> </v>
      </c>
      <c r="AI19" s="3"/>
      <c r="AJ19" s="3"/>
      <c r="AK19" s="20"/>
      <c r="AL19" s="21"/>
    </row>
    <row r="20" spans="1:38" ht="13.95" customHeight="1" x14ac:dyDescent="0.3">
      <c r="A20" s="16" t="str">
        <f t="shared" si="2"/>
        <v xml:space="preserve"> </v>
      </c>
      <c r="B20" s="80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  <c r="AG20" s="63" t="str">
        <f t="shared" si="1"/>
        <v xml:space="preserve"> </v>
      </c>
      <c r="AH20" s="64" t="str">
        <f t="shared" si="3"/>
        <v xml:space="preserve"> </v>
      </c>
      <c r="AI20" s="3"/>
      <c r="AJ20" s="3"/>
      <c r="AK20" s="20"/>
      <c r="AL20" s="21"/>
    </row>
    <row r="21" spans="1:38" ht="13.95" customHeight="1" x14ac:dyDescent="0.3">
      <c r="A21" s="16" t="str">
        <f t="shared" si="2"/>
        <v xml:space="preserve"> </v>
      </c>
      <c r="B21" s="84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  <c r="AG21" s="63" t="str">
        <f t="shared" si="1"/>
        <v xml:space="preserve"> </v>
      </c>
      <c r="AH21" s="64" t="str">
        <f t="shared" si="3"/>
        <v xml:space="preserve"> </v>
      </c>
      <c r="AI21" s="3"/>
      <c r="AJ21" s="3"/>
      <c r="AK21" s="20"/>
      <c r="AL21" s="21"/>
    </row>
    <row r="22" spans="1:38" ht="13.95" customHeight="1" x14ac:dyDescent="0.3">
      <c r="A22" s="16" t="str">
        <f t="shared" si="2"/>
        <v xml:space="preserve"> </v>
      </c>
      <c r="B22" s="80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3"/>
      <c r="AG22" s="63" t="str">
        <f t="shared" si="1"/>
        <v xml:space="preserve"> </v>
      </c>
      <c r="AH22" s="64" t="str">
        <f t="shared" si="3"/>
        <v xml:space="preserve"> </v>
      </c>
      <c r="AI22" s="3"/>
      <c r="AJ22" s="3"/>
      <c r="AK22" s="20"/>
      <c r="AL22" s="21"/>
    </row>
    <row r="23" spans="1:38" ht="13.95" customHeight="1" x14ac:dyDescent="0.3">
      <c r="A23" s="16" t="str">
        <f t="shared" si="2"/>
        <v xml:space="preserve"> </v>
      </c>
      <c r="B23" s="8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  <c r="AG23" s="63" t="str">
        <f t="shared" si="1"/>
        <v xml:space="preserve"> </v>
      </c>
      <c r="AH23" s="64" t="str">
        <f t="shared" si="3"/>
        <v xml:space="preserve"> </v>
      </c>
      <c r="AI23" s="3"/>
      <c r="AJ23" s="3"/>
      <c r="AK23" s="20"/>
      <c r="AL23" s="21"/>
    </row>
    <row r="24" spans="1:38" ht="13.95" customHeight="1" x14ac:dyDescent="0.3">
      <c r="A24" s="16" t="str">
        <f t="shared" si="2"/>
        <v xml:space="preserve"> </v>
      </c>
      <c r="B24" s="84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  <c r="AG24" s="63" t="str">
        <f t="shared" si="1"/>
        <v xml:space="preserve"> </v>
      </c>
      <c r="AH24" s="64" t="str">
        <f t="shared" si="3"/>
        <v xml:space="preserve"> </v>
      </c>
      <c r="AI24" s="3"/>
      <c r="AJ24" s="3"/>
      <c r="AK24" s="20"/>
      <c r="AL24" s="21"/>
    </row>
    <row r="25" spans="1:38" ht="13.95" customHeight="1" x14ac:dyDescent="0.3">
      <c r="A25" s="16" t="str">
        <f t="shared" si="2"/>
        <v xml:space="preserve"> </v>
      </c>
      <c r="B25" s="80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  <c r="AG25" s="63" t="str">
        <f t="shared" si="1"/>
        <v xml:space="preserve"> </v>
      </c>
      <c r="AH25" s="64" t="str">
        <f t="shared" si="3"/>
        <v xml:space="preserve"> </v>
      </c>
      <c r="AI25" s="3"/>
      <c r="AJ25" s="3"/>
      <c r="AK25" s="20"/>
      <c r="AL25" s="21"/>
    </row>
    <row r="26" spans="1:38" ht="13.95" customHeight="1" x14ac:dyDescent="0.3">
      <c r="A26" s="16" t="str">
        <f t="shared" si="2"/>
        <v xml:space="preserve"> </v>
      </c>
      <c r="B26" s="80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G26" s="63" t="str">
        <f t="shared" si="1"/>
        <v xml:space="preserve"> </v>
      </c>
      <c r="AH26" s="64" t="str">
        <f t="shared" si="3"/>
        <v xml:space="preserve"> </v>
      </c>
      <c r="AI26" s="3"/>
      <c r="AJ26" s="3"/>
      <c r="AK26" s="20"/>
      <c r="AL26" s="21"/>
    </row>
    <row r="27" spans="1:38" ht="13.95" customHeight="1" x14ac:dyDescent="0.3">
      <c r="A27" s="16" t="str">
        <f t="shared" si="2"/>
        <v xml:space="preserve"> </v>
      </c>
      <c r="B27" s="8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  <c r="AG27" s="63" t="str">
        <f t="shared" si="1"/>
        <v xml:space="preserve"> </v>
      </c>
      <c r="AH27" s="64" t="str">
        <f t="shared" si="3"/>
        <v xml:space="preserve"> </v>
      </c>
      <c r="AI27" s="3"/>
      <c r="AJ27" s="3"/>
      <c r="AK27" s="20"/>
      <c r="AL27" s="21"/>
    </row>
    <row r="28" spans="1:38" ht="13.95" customHeight="1" x14ac:dyDescent="0.3">
      <c r="A28" s="16" t="str">
        <f t="shared" si="2"/>
        <v xml:space="preserve"> </v>
      </c>
      <c r="B28" s="80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63" t="str">
        <f t="shared" si="1"/>
        <v xml:space="preserve"> </v>
      </c>
      <c r="AH28" s="64" t="str">
        <f t="shared" si="3"/>
        <v xml:space="preserve"> </v>
      </c>
      <c r="AI28" s="3"/>
      <c r="AJ28" s="3"/>
      <c r="AK28" s="20"/>
      <c r="AL28" s="21"/>
    </row>
    <row r="29" spans="1:38" ht="13.95" customHeight="1" x14ac:dyDescent="0.3">
      <c r="A29" s="16" t="str">
        <f t="shared" si="2"/>
        <v xml:space="preserve"> </v>
      </c>
      <c r="B29" s="80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3"/>
      <c r="AG29" s="63" t="str">
        <f t="shared" si="1"/>
        <v xml:space="preserve"> </v>
      </c>
      <c r="AH29" s="64" t="str">
        <f t="shared" si="3"/>
        <v xml:space="preserve"> </v>
      </c>
      <c r="AI29" s="3"/>
      <c r="AJ29" s="3"/>
      <c r="AK29" s="20"/>
      <c r="AL29" s="21"/>
    </row>
    <row r="30" spans="1:38" ht="13.95" customHeight="1" x14ac:dyDescent="0.3">
      <c r="A30" s="16" t="str">
        <f t="shared" si="2"/>
        <v xml:space="preserve"> </v>
      </c>
      <c r="B30" s="80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63" t="str">
        <f t="shared" si="1"/>
        <v xml:space="preserve"> </v>
      </c>
      <c r="AH30" s="64" t="str">
        <f t="shared" si="3"/>
        <v xml:space="preserve"> </v>
      </c>
      <c r="AI30" s="3"/>
      <c r="AJ30" s="3"/>
      <c r="AK30" s="20"/>
      <c r="AL30" s="21"/>
    </row>
    <row r="31" spans="1:38" ht="13.95" customHeight="1" x14ac:dyDescent="0.3">
      <c r="A31" s="16" t="str">
        <f t="shared" si="2"/>
        <v xml:space="preserve"> </v>
      </c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  <c r="AG31" s="63" t="str">
        <f t="shared" si="1"/>
        <v xml:space="preserve"> </v>
      </c>
      <c r="AH31" s="64" t="str">
        <f t="shared" si="3"/>
        <v xml:space="preserve"> </v>
      </c>
      <c r="AI31" s="3"/>
      <c r="AJ31" s="3"/>
      <c r="AK31" s="20"/>
      <c r="AL31" s="21"/>
    </row>
    <row r="32" spans="1:38" ht="13.95" customHeight="1" x14ac:dyDescent="0.3">
      <c r="A32" s="16" t="str">
        <f t="shared" si="2"/>
        <v xml:space="preserve"> </v>
      </c>
      <c r="B32" s="8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3"/>
      <c r="AG32" s="63" t="str">
        <f t="shared" si="1"/>
        <v xml:space="preserve"> </v>
      </c>
      <c r="AH32" s="64" t="str">
        <f t="shared" si="3"/>
        <v xml:space="preserve"> </v>
      </c>
      <c r="AI32" s="3"/>
      <c r="AJ32" s="3"/>
      <c r="AK32" s="20"/>
      <c r="AL32" s="21"/>
    </row>
    <row r="33" spans="1:38" ht="13.95" customHeight="1" x14ac:dyDescent="0.3">
      <c r="A33" s="16" t="str">
        <f t="shared" si="2"/>
        <v xml:space="preserve"> </v>
      </c>
      <c r="B33" s="80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63" t="str">
        <f t="shared" si="1"/>
        <v xml:space="preserve"> </v>
      </c>
      <c r="AH33" s="64" t="str">
        <f t="shared" si="3"/>
        <v xml:space="preserve"> </v>
      </c>
      <c r="AI33" s="3"/>
      <c r="AJ33" s="3"/>
      <c r="AK33" s="20"/>
      <c r="AL33" s="21"/>
    </row>
    <row r="34" spans="1:38" ht="13.95" customHeight="1" x14ac:dyDescent="0.3">
      <c r="A34" s="16" t="str">
        <f t="shared" si="2"/>
        <v xml:space="preserve"> </v>
      </c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3"/>
      <c r="AG34" s="63" t="str">
        <f t="shared" si="1"/>
        <v xml:space="preserve"> </v>
      </c>
      <c r="AH34" s="64" t="str">
        <f t="shared" si="3"/>
        <v xml:space="preserve"> </v>
      </c>
      <c r="AI34" s="3"/>
      <c r="AJ34" s="3"/>
      <c r="AK34" s="20"/>
      <c r="AL34" s="21"/>
    </row>
    <row r="35" spans="1:38" ht="13.95" customHeight="1" x14ac:dyDescent="0.3">
      <c r="A35" s="16" t="str">
        <f t="shared" si="2"/>
        <v xml:space="preserve"> </v>
      </c>
      <c r="B35" s="80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3"/>
      <c r="AG35" s="63" t="str">
        <f t="shared" si="1"/>
        <v xml:space="preserve"> </v>
      </c>
      <c r="AH35" s="64" t="str">
        <f t="shared" si="3"/>
        <v xml:space="preserve"> </v>
      </c>
      <c r="AI35" s="3"/>
      <c r="AJ35" s="3"/>
      <c r="AK35" s="20"/>
      <c r="AL35" s="21"/>
    </row>
    <row r="36" spans="1:38" ht="13.95" customHeight="1" x14ac:dyDescent="0.3">
      <c r="A36" s="16" t="str">
        <f t="shared" si="2"/>
        <v xml:space="preserve"> </v>
      </c>
      <c r="B36" s="80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3"/>
      <c r="AG36" s="63" t="str">
        <f t="shared" si="1"/>
        <v xml:space="preserve"> </v>
      </c>
      <c r="AH36" s="64" t="str">
        <f t="shared" si="3"/>
        <v xml:space="preserve"> </v>
      </c>
      <c r="AI36" s="3"/>
      <c r="AJ36" s="3"/>
      <c r="AK36" s="20"/>
      <c r="AL36" s="21"/>
    </row>
    <row r="37" spans="1:38" ht="13.95" customHeight="1" x14ac:dyDescent="0.3">
      <c r="A37" s="16" t="str">
        <f t="shared" si="2"/>
        <v xml:space="preserve"> </v>
      </c>
      <c r="B37" s="8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  <c r="AG37" s="63" t="str">
        <f t="shared" si="1"/>
        <v xml:space="preserve"> </v>
      </c>
      <c r="AH37" s="64" t="str">
        <f t="shared" si="3"/>
        <v xml:space="preserve"> </v>
      </c>
      <c r="AI37" s="3"/>
      <c r="AJ37" s="3"/>
      <c r="AK37" s="20"/>
      <c r="AL37" s="21"/>
    </row>
    <row r="38" spans="1:38" ht="13.95" customHeight="1" x14ac:dyDescent="0.3">
      <c r="A38" s="16" t="str">
        <f t="shared" si="2"/>
        <v xml:space="preserve"> </v>
      </c>
      <c r="B38" s="80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3"/>
      <c r="AG38" s="63" t="str">
        <f t="shared" si="1"/>
        <v xml:space="preserve"> </v>
      </c>
      <c r="AH38" s="64" t="str">
        <f t="shared" si="3"/>
        <v xml:space="preserve"> </v>
      </c>
      <c r="AI38" s="3"/>
      <c r="AJ38" s="3"/>
      <c r="AK38" s="20"/>
      <c r="AL38" s="21"/>
    </row>
    <row r="39" spans="1:38" ht="13.95" customHeight="1" x14ac:dyDescent="0.3">
      <c r="A39" s="16" t="str">
        <f t="shared" si="2"/>
        <v xml:space="preserve"> </v>
      </c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3"/>
      <c r="AG39" s="63" t="str">
        <f t="shared" si="1"/>
        <v xml:space="preserve"> </v>
      </c>
      <c r="AH39" s="64" t="str">
        <f t="shared" si="3"/>
        <v xml:space="preserve"> </v>
      </c>
      <c r="AI39" s="3"/>
      <c r="AJ39" s="3"/>
      <c r="AK39" s="20"/>
      <c r="AL39" s="21"/>
    </row>
    <row r="40" spans="1:38" ht="13.95" customHeight="1" x14ac:dyDescent="0.3">
      <c r="A40" s="16" t="str">
        <f t="shared" si="2"/>
        <v xml:space="preserve"> </v>
      </c>
      <c r="B40" s="80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3"/>
      <c r="AG40" s="63" t="str">
        <f t="shared" si="1"/>
        <v xml:space="preserve"> </v>
      </c>
      <c r="AH40" s="64" t="str">
        <f t="shared" si="3"/>
        <v xml:space="preserve"> </v>
      </c>
      <c r="AI40" s="3"/>
      <c r="AJ40" s="3"/>
      <c r="AK40" s="20"/>
      <c r="AL40" s="21"/>
    </row>
    <row r="41" spans="1:38" ht="13.95" customHeight="1" x14ac:dyDescent="0.3">
      <c r="A41" s="16" t="str">
        <f t="shared" si="2"/>
        <v xml:space="preserve"> </v>
      </c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3"/>
      <c r="AG41" s="63" t="str">
        <f t="shared" si="1"/>
        <v xml:space="preserve"> </v>
      </c>
      <c r="AH41" s="64" t="str">
        <f t="shared" si="3"/>
        <v xml:space="preserve"> </v>
      </c>
      <c r="AI41" s="3"/>
      <c r="AJ41" s="3"/>
      <c r="AK41" s="20"/>
      <c r="AL41" s="21"/>
    </row>
    <row r="42" spans="1:38" ht="13.95" customHeight="1" x14ac:dyDescent="0.3">
      <c r="A42" s="16" t="str">
        <f t="shared" si="2"/>
        <v xml:space="preserve"> </v>
      </c>
      <c r="B42" s="80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3"/>
      <c r="AG42" s="63" t="str">
        <f t="shared" si="1"/>
        <v xml:space="preserve"> </v>
      </c>
      <c r="AH42" s="64" t="str">
        <f t="shared" si="3"/>
        <v xml:space="preserve"> 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3"/>
      <c r="AG43" s="63" t="str">
        <f t="shared" si="1"/>
        <v xml:space="preserve"> </v>
      </c>
      <c r="AH43" s="64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  <c r="AG44" s="63" t="str">
        <f t="shared" si="1"/>
        <v xml:space="preserve"> </v>
      </c>
      <c r="AH44" s="64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7"/>
      <c r="AG45" s="63" t="str">
        <f t="shared" si="1"/>
        <v xml:space="preserve"> </v>
      </c>
      <c r="AH45" s="64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7"/>
      <c r="AG46" s="63" t="str">
        <f t="shared" si="1"/>
        <v xml:space="preserve"> </v>
      </c>
      <c r="AH46" s="64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7"/>
      <c r="AG47" s="63" t="str">
        <f t="shared" si="1"/>
        <v xml:space="preserve"> </v>
      </c>
      <c r="AH47" s="64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7"/>
      <c r="AG48" s="63" t="str">
        <f t="shared" si="1"/>
        <v xml:space="preserve"> </v>
      </c>
      <c r="AH48" s="64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5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7"/>
      <c r="AG49" s="63" t="str">
        <f t="shared" si="1"/>
        <v xml:space="preserve"> </v>
      </c>
      <c r="AH49" s="64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7"/>
      <c r="AG50" s="65" t="str">
        <f t="shared" ref="AG50:AG52" si="4">IFERROR(AVERAGE(C50:AF50)," ")</f>
        <v xml:space="preserve"> </v>
      </c>
      <c r="AH50" s="64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5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7"/>
      <c r="AG51" s="65" t="str">
        <f t="shared" si="4"/>
        <v xml:space="preserve"> </v>
      </c>
      <c r="AH51" s="64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91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0"/>
      <c r="AG52" s="65" t="str">
        <f t="shared" si="4"/>
        <v xml:space="preserve"> </v>
      </c>
      <c r="AH52" s="64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0</v>
      </c>
      <c r="C53" s="66">
        <f>IFERROR(AVERAGE(C3:C52),0)</f>
        <v>1</v>
      </c>
      <c r="D53" s="66">
        <f t="shared" ref="D53:AD53" si="5">IFERROR(AVERAGE(D3:D52),0)</f>
        <v>2</v>
      </c>
      <c r="E53" s="66">
        <f t="shared" si="5"/>
        <v>3</v>
      </c>
      <c r="F53" s="66">
        <f t="shared" si="5"/>
        <v>3</v>
      </c>
      <c r="G53" s="66">
        <f t="shared" si="5"/>
        <v>2</v>
      </c>
      <c r="H53" s="66">
        <f t="shared" si="5"/>
        <v>1.5</v>
      </c>
      <c r="I53" s="66">
        <f t="shared" si="5"/>
        <v>3</v>
      </c>
      <c r="J53" s="66">
        <f t="shared" si="5"/>
        <v>3.5</v>
      </c>
      <c r="K53" s="66">
        <f t="shared" si="5"/>
        <v>3</v>
      </c>
      <c r="L53" s="66">
        <f t="shared" si="5"/>
        <v>2</v>
      </c>
      <c r="M53" s="66">
        <f t="shared" si="5"/>
        <v>3.5</v>
      </c>
      <c r="N53" s="66">
        <f t="shared" si="5"/>
        <v>2</v>
      </c>
      <c r="O53" s="66">
        <f t="shared" si="5"/>
        <v>1.5</v>
      </c>
      <c r="P53" s="66">
        <f t="shared" si="5"/>
        <v>3</v>
      </c>
      <c r="Q53" s="66">
        <f t="shared" si="5"/>
        <v>2.5</v>
      </c>
      <c r="R53" s="66">
        <f t="shared" si="5"/>
        <v>2.5</v>
      </c>
      <c r="S53" s="66">
        <f t="shared" si="5"/>
        <v>3</v>
      </c>
      <c r="T53" s="66">
        <f t="shared" si="5"/>
        <v>4</v>
      </c>
      <c r="U53" s="66">
        <f t="shared" si="5"/>
        <v>3</v>
      </c>
      <c r="V53" s="66">
        <f t="shared" si="5"/>
        <v>2.5</v>
      </c>
      <c r="W53" s="66">
        <f t="shared" si="5"/>
        <v>3.5</v>
      </c>
      <c r="X53" s="66">
        <f t="shared" si="5"/>
        <v>3</v>
      </c>
      <c r="Y53" s="66">
        <f t="shared" si="5"/>
        <v>2.5</v>
      </c>
      <c r="Z53" s="66">
        <f t="shared" si="5"/>
        <v>2.5</v>
      </c>
      <c r="AA53" s="66">
        <f t="shared" si="5"/>
        <v>3.5</v>
      </c>
      <c r="AB53" s="66">
        <f t="shared" si="5"/>
        <v>3</v>
      </c>
      <c r="AC53" s="66">
        <f t="shared" si="5"/>
        <v>2.5</v>
      </c>
      <c r="AD53" s="66">
        <f t="shared" si="5"/>
        <v>2.5</v>
      </c>
      <c r="AE53" s="66">
        <f>IFERROR(AVERAGE(AE3:AE52),0)</f>
        <v>3</v>
      </c>
      <c r="AF53" s="67">
        <f>IFERROR(AVERAGE(AF3:AF52),0)</f>
        <v>2</v>
      </c>
      <c r="AG53" s="113">
        <f>IFERROR(AVERAGE(AG3:AG52),0)</f>
        <v>2.6500000000000004</v>
      </c>
      <c r="AH53" s="115"/>
    </row>
    <row r="54" spans="1:52" ht="75" customHeight="1" thickBot="1" x14ac:dyDescent="0.35">
      <c r="A54" s="14"/>
      <c r="B54" s="19" t="s">
        <v>12</v>
      </c>
      <c r="C54" s="68" t="str">
        <f>IF(AND(C53&gt;=1.5,C53&lt;=4),"ÖĞRETİLDİ",IF(AND(C53&lt;=1.49,C53&gt;0),"ÖĞRETİLEMEDİ",IF(C53=0," ")))</f>
        <v>ÖĞRETİLEMEDİ</v>
      </c>
      <c r="D54" s="68" t="str">
        <f t="shared" ref="D54:AF54" si="6">IF(AND(D53&gt;=1.5,D53&lt;=4),"ÖĞRETİLDİ",IF(AND(D53&lt;=1.49,D53&gt;0),"ÖĞRETİLEMEDİ",IF(D53=0," ")))</f>
        <v>ÖĞRETİLDİ</v>
      </c>
      <c r="E54" s="68" t="str">
        <f t="shared" si="6"/>
        <v>ÖĞRETİLDİ</v>
      </c>
      <c r="F54" s="68" t="str">
        <f t="shared" si="6"/>
        <v>ÖĞRETİLDİ</v>
      </c>
      <c r="G54" s="68" t="str">
        <f t="shared" si="6"/>
        <v>ÖĞRETİLDİ</v>
      </c>
      <c r="H54" s="68" t="str">
        <f t="shared" si="6"/>
        <v>ÖĞRETİLDİ</v>
      </c>
      <c r="I54" s="68" t="str">
        <f t="shared" si="6"/>
        <v>ÖĞRETİLDİ</v>
      </c>
      <c r="J54" s="68" t="str">
        <f t="shared" si="6"/>
        <v>ÖĞRETİLDİ</v>
      </c>
      <c r="K54" s="68" t="str">
        <f t="shared" si="6"/>
        <v>ÖĞRETİLDİ</v>
      </c>
      <c r="L54" s="68" t="str">
        <f t="shared" si="6"/>
        <v>ÖĞRETİLDİ</v>
      </c>
      <c r="M54" s="68" t="str">
        <f t="shared" si="6"/>
        <v>ÖĞRETİLDİ</v>
      </c>
      <c r="N54" s="68" t="str">
        <f t="shared" si="6"/>
        <v>ÖĞRETİLDİ</v>
      </c>
      <c r="O54" s="68" t="str">
        <f t="shared" si="6"/>
        <v>ÖĞRETİLDİ</v>
      </c>
      <c r="P54" s="68" t="str">
        <f t="shared" si="6"/>
        <v>ÖĞRETİLDİ</v>
      </c>
      <c r="Q54" s="68" t="str">
        <f t="shared" si="6"/>
        <v>ÖĞRETİLDİ</v>
      </c>
      <c r="R54" s="68" t="str">
        <f t="shared" si="6"/>
        <v>ÖĞRETİLDİ</v>
      </c>
      <c r="S54" s="68" t="str">
        <f t="shared" si="6"/>
        <v>ÖĞRETİLDİ</v>
      </c>
      <c r="T54" s="68" t="str">
        <f t="shared" si="6"/>
        <v>ÖĞRETİLDİ</v>
      </c>
      <c r="U54" s="68" t="str">
        <f t="shared" si="6"/>
        <v>ÖĞRETİLDİ</v>
      </c>
      <c r="V54" s="68" t="str">
        <f t="shared" si="6"/>
        <v>ÖĞRETİLDİ</v>
      </c>
      <c r="W54" s="68" t="str">
        <f t="shared" si="6"/>
        <v>ÖĞRETİLDİ</v>
      </c>
      <c r="X54" s="68" t="str">
        <f t="shared" si="6"/>
        <v>ÖĞRETİLDİ</v>
      </c>
      <c r="Y54" s="68" t="str">
        <f t="shared" si="6"/>
        <v>ÖĞRETİLDİ</v>
      </c>
      <c r="Z54" s="68" t="str">
        <f t="shared" si="6"/>
        <v>ÖĞRETİLDİ</v>
      </c>
      <c r="AA54" s="68" t="str">
        <f t="shared" si="6"/>
        <v>ÖĞRETİLDİ</v>
      </c>
      <c r="AB54" s="68" t="str">
        <f t="shared" si="6"/>
        <v>ÖĞRETİLDİ</v>
      </c>
      <c r="AC54" s="68" t="str">
        <f t="shared" si="6"/>
        <v>ÖĞRETİLDİ</v>
      </c>
      <c r="AD54" s="68" t="str">
        <f t="shared" si="6"/>
        <v>ÖĞRETİLDİ</v>
      </c>
      <c r="AE54" s="68" t="str">
        <f t="shared" si="6"/>
        <v>ÖĞRETİLDİ</v>
      </c>
      <c r="AF54" s="68" t="str">
        <f t="shared" si="6"/>
        <v>ÖĞRETİLDİ</v>
      </c>
      <c r="AG54" s="114"/>
      <c r="AH54" s="116"/>
    </row>
    <row r="55" spans="1:52" ht="15" customHeight="1" thickTop="1" x14ac:dyDescent="0.3">
      <c r="B55" s="1"/>
      <c r="D55" s="4"/>
      <c r="E55" s="4"/>
      <c r="F55" s="4"/>
    </row>
    <row r="56" spans="1:52" s="5" customFormat="1" ht="34.799999999999997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31.2" hidden="1" customHeight="1" x14ac:dyDescent="0.3">
      <c r="B57" s="1"/>
      <c r="C57" s="27">
        <f>C53</f>
        <v>1</v>
      </c>
      <c r="D57" s="28">
        <f t="shared" ref="D57:AE57" si="7">D53</f>
        <v>2</v>
      </c>
      <c r="E57" s="28">
        <f t="shared" si="7"/>
        <v>3</v>
      </c>
      <c r="F57" s="28">
        <f t="shared" si="7"/>
        <v>3</v>
      </c>
      <c r="G57" s="28">
        <f t="shared" si="7"/>
        <v>2</v>
      </c>
      <c r="H57" s="28">
        <f t="shared" si="7"/>
        <v>1.5</v>
      </c>
      <c r="I57" s="29">
        <f t="shared" si="7"/>
        <v>3</v>
      </c>
      <c r="J57" s="29">
        <f t="shared" si="7"/>
        <v>3.5</v>
      </c>
      <c r="K57" s="29">
        <f t="shared" si="7"/>
        <v>3</v>
      </c>
      <c r="L57" s="29">
        <f t="shared" si="7"/>
        <v>2</v>
      </c>
      <c r="M57" s="29">
        <f t="shared" si="7"/>
        <v>3.5</v>
      </c>
      <c r="N57" s="29">
        <f t="shared" si="7"/>
        <v>2</v>
      </c>
      <c r="O57" s="29">
        <f t="shared" si="7"/>
        <v>1.5</v>
      </c>
      <c r="P57" s="29">
        <f t="shared" si="7"/>
        <v>3</v>
      </c>
      <c r="Q57" s="29">
        <f t="shared" si="7"/>
        <v>2.5</v>
      </c>
      <c r="R57" s="29">
        <f t="shared" si="7"/>
        <v>2.5</v>
      </c>
      <c r="S57" s="29">
        <f t="shared" si="7"/>
        <v>3</v>
      </c>
      <c r="T57" s="29">
        <f t="shared" si="7"/>
        <v>4</v>
      </c>
      <c r="U57" s="28">
        <f t="shared" si="7"/>
        <v>3</v>
      </c>
      <c r="V57" s="28">
        <f t="shared" si="7"/>
        <v>2.5</v>
      </c>
      <c r="W57" s="28">
        <f t="shared" si="7"/>
        <v>3.5</v>
      </c>
      <c r="X57" s="28">
        <f t="shared" si="7"/>
        <v>3</v>
      </c>
      <c r="Y57" s="28">
        <f t="shared" si="7"/>
        <v>2.5</v>
      </c>
      <c r="Z57" s="28">
        <f t="shared" si="7"/>
        <v>2.5</v>
      </c>
      <c r="AA57" s="28">
        <f t="shared" si="7"/>
        <v>3.5</v>
      </c>
      <c r="AB57" s="28">
        <f t="shared" si="7"/>
        <v>3</v>
      </c>
      <c r="AC57" s="28">
        <f t="shared" si="7"/>
        <v>2.5</v>
      </c>
      <c r="AD57" s="28">
        <f t="shared" si="7"/>
        <v>2.5</v>
      </c>
      <c r="AE57" s="28">
        <f t="shared" si="7"/>
        <v>3</v>
      </c>
      <c r="AF57" s="30">
        <f>AF53</f>
        <v>2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28.8" hidden="1" customHeight="1" thickBot="1" x14ac:dyDescent="0.35">
      <c r="C58" s="33" t="str">
        <f>C2</f>
        <v>M.4.1.6.3. Bir çokluğun belirtilen bir basit kesir kadarını belirler.</v>
      </c>
      <c r="D58" s="34" t="str">
        <f t="shared" ref="D58:AE58" si="8">D2</f>
        <v>M.4.1.6.4. Paydaları eşit olan en çok üç kesri karşılaştırır.</v>
      </c>
      <c r="E58" s="34" t="str">
        <f t="shared" si="8"/>
        <v>M.4.1.7.1. Paydaları eşit kesirlerle toplama ve çıkarma işlemi yapar.</v>
      </c>
      <c r="F58" s="34" t="str">
        <f t="shared" si="8"/>
        <v>M.4.1.7.2. Kesirlerle toplama ve çıkarma işlemlerini gerektiren problemleri çözer.</v>
      </c>
      <c r="G58" s="34" t="str">
        <f t="shared" si="8"/>
        <v>M.4.3.4.1. Zaman ölçme birimleri arasındaki ilişkiyi açıklar.</v>
      </c>
      <c r="H58" s="34" t="str">
        <f t="shared" si="8"/>
        <v>M.4.3.4.2. Zaman ölçme birimlerinin kullanıldığı problemleri çözer.</v>
      </c>
      <c r="I58" s="34" t="str">
        <f t="shared" si="8"/>
        <v>M.4.4.1.1. Sütun grafiğini inceler, grafik üzerinde yorum ve tahminler yapar.</v>
      </c>
      <c r="J58" s="34" t="str">
        <f t="shared" si="8"/>
        <v xml:space="preserve">M.4.4.1.2. +M.4.4.1.3. </v>
      </c>
      <c r="K58" s="34" t="str">
        <f t="shared" si="8"/>
        <v>M.4.4.1.4. Sütun grafiği, tablo ve diğer grafiklerle gösterilen bilgileri kullanarak günlük hayatla ilgili problemler çözer.</v>
      </c>
      <c r="L58" s="34" t="str">
        <f t="shared" si="8"/>
        <v>M.4.2.1.1 + M.4.2.1.2</v>
      </c>
      <c r="M58" s="34" t="str">
        <f t="shared" si="8"/>
        <v>M.4.2.1.3. Üçgenleri kenar uzunluklarına göre sınıflandırır.</v>
      </c>
      <c r="N58" s="34" t="str">
        <f t="shared" si="8"/>
        <v>M.4.2.1.4. Açınımı verilen küpü oluşturur.</v>
      </c>
      <c r="O58" s="34" t="str">
        <f t="shared" si="8"/>
        <v>M.4.2.3.1. Düzlemi tanır ve örneklendirir.</v>
      </c>
      <c r="P58" s="34" t="str">
        <f t="shared" si="8"/>
        <v xml:space="preserve">M.4.2.3.2. + M.4.2.3.3. </v>
      </c>
      <c r="Q58" s="34" t="str">
        <f t="shared" si="8"/>
        <v xml:space="preserve">M.4.2.3.4.  + M.4.2.3.5. </v>
      </c>
      <c r="R58" s="34" t="str">
        <f t="shared" si="8"/>
        <v xml:space="preserve"> M.4.2.2.1.  +  M.4.2.2.2. </v>
      </c>
      <c r="S58" s="34" t="str">
        <f t="shared" si="8"/>
        <v xml:space="preserve">M.4.3.1.1.  + M.4.3.1.2. </v>
      </c>
      <c r="T58" s="34" t="str">
        <f t="shared" si="8"/>
        <v>M.4.3.1.3. Doğrudan ölçebileceği bir uzunluğu en uygun uzunluk ölçme birimiyle tahmin eder ve tahminini ölçme yaparak kontrol eder.</v>
      </c>
      <c r="U58" s="34" t="str">
        <f t="shared" si="8"/>
        <v>M.4.3.1.4. Uzunluk ölçme birimlerinin kullanıldığı en çok üç işlem gerektiren problemleri çözer.</v>
      </c>
      <c r="V58" s="34" t="str">
        <f t="shared" si="8"/>
        <v xml:space="preserve">M.4.3.2.1. + M.4.3.2.2. </v>
      </c>
      <c r="W58" s="34" t="str">
        <f t="shared" si="8"/>
        <v>M.4.3.2.3. Şekillerin çevre uzunluklarını hesaplamayla ilgili problemleri çözer.</v>
      </c>
      <c r="X58" s="34" t="str">
        <f t="shared" si="8"/>
        <v>M.4.3.3.1. Şekillerin alanlarının, bu alanı kaplayan birimkarelerin sayısı olduğunu belirler.</v>
      </c>
      <c r="Y58" s="34" t="str">
        <f t="shared" si="8"/>
        <v>M.4.3.3.2. Kare ve dikdörtgenin alanını toplama ve çarpma işlemleri ile ilişkilendirir.</v>
      </c>
      <c r="Z58" s="34" t="str">
        <f t="shared" si="8"/>
        <v xml:space="preserve">M.4.3.5.1.  + M.4.3.5.2. </v>
      </c>
      <c r="AA58" s="34" t="str">
        <f t="shared" si="8"/>
        <v xml:space="preserve">M.4.3.5.3.  + M.4.3.5.4. </v>
      </c>
      <c r="AB58" s="34" t="str">
        <f t="shared" si="8"/>
        <v>M.4.3.5.5. Ton, kilogram, gram ve miligram ile ilgili problemleri çözer.</v>
      </c>
      <c r="AC58" s="34" t="str">
        <f t="shared" si="8"/>
        <v>M.4.3.6.1. Mililitrenin kullanıldığı yerleri açıklar</v>
      </c>
      <c r="AD58" s="34" t="str">
        <f t="shared" si="8"/>
        <v xml:space="preserve">M.4.3.6.2.  + M.4.3.6.3. </v>
      </c>
      <c r="AE58" s="34" t="str">
        <f t="shared" si="8"/>
        <v>M.4.3.6.4. Bir kaptaki sıvının miktarını, litre ve mililitre birimleriyle tahmin eder ve ölçme yaparak tahminini kontrol eder.</v>
      </c>
      <c r="AF58" s="35" t="str">
        <f>AF2</f>
        <v>M.4.3.6.5. Litre ve mililitre ile ilgili problemleri çözer.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33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28.8" hidden="1" customHeight="1" thickTop="1" x14ac:dyDescent="0.3">
      <c r="C60" s="37">
        <f>+$AG$3</f>
        <v>3.2</v>
      </c>
      <c r="D60" s="38">
        <f>+$AG$4</f>
        <v>2.1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24.6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27.6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37.200000000000003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33" hidden="1" customHeight="1" x14ac:dyDescent="0.3">
      <c r="C64" s="45">
        <f>AG3</f>
        <v>3.2</v>
      </c>
      <c r="D64" s="46">
        <f>AG4</f>
        <v>2.1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8.600000000000001" hidden="1" customHeight="1" thickBot="1" x14ac:dyDescent="0.35">
      <c r="C65" s="33" t="str">
        <f>B3</f>
        <v>Mehmet</v>
      </c>
      <c r="D65" s="34" t="str">
        <f>B4</f>
        <v>Ali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23.4" hidden="1" customHeight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21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9.8" hidden="1" thickTop="1" x14ac:dyDescent="0.3">
      <c r="C68" s="50">
        <f>LARGE($C$53:$AF$53,1)</f>
        <v>4</v>
      </c>
      <c r="D68" s="51">
        <f>MATCH(C68,$C$53:$AF$53,0)</f>
        <v>18</v>
      </c>
      <c r="E68" s="52">
        <f>D68</f>
        <v>18</v>
      </c>
      <c r="F68" s="51" t="e">
        <f ca="1">HLOOKUP(C68,OFFSET(C53,0,G68,4,30-G68),4,0)</f>
        <v>#N/A</v>
      </c>
      <c r="G68" s="53">
        <f>MATCH(C68,C53:AF53,0)</f>
        <v>18</v>
      </c>
      <c r="H68" s="32"/>
      <c r="I68" s="54">
        <f>SMALL($C$53:$AF$53,1)</f>
        <v>1</v>
      </c>
      <c r="J68" s="51">
        <f>MATCH(I68,$C$53:$AF$53,0)</f>
        <v>1</v>
      </c>
      <c r="K68" s="52">
        <f>J68</f>
        <v>1</v>
      </c>
      <c r="L68" s="51" t="e">
        <f ca="1">HLOOKUP(I68,OFFSET(C53,0,M68,4,30-M68),4,0)</f>
        <v>#N/A</v>
      </c>
      <c r="M68" s="53">
        <f>MATCH(I68,C53:AF53,0)</f>
        <v>1</v>
      </c>
      <c r="N68" s="32"/>
      <c r="O68" s="32"/>
      <c r="P68" s="32"/>
      <c r="Q68" s="50">
        <f>LARGE($AG$3:$AG$52,1)</f>
        <v>3.2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2.1</v>
      </c>
      <c r="X68" s="51">
        <f>MATCH(W68,C60:AZ60,0)</f>
        <v>2</v>
      </c>
      <c r="Y68" s="52">
        <f>X68</f>
        <v>2</v>
      </c>
      <c r="Z68" s="51" t="e">
        <f ca="1">HLOOKUP(W68,OFFSET(C60,0,AA68,4,50-AA68),4,0)</f>
        <v>#N/A</v>
      </c>
      <c r="AA68" s="53">
        <f>MATCH(W68,AG3:AG52,0)</f>
        <v>2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t="27" hidden="1" x14ac:dyDescent="0.3">
      <c r="C69" s="27">
        <f>LARGE($C$53:$AF$53,2)</f>
        <v>3.5</v>
      </c>
      <c r="D69" s="55">
        <f t="shared" ref="D69:D70" si="9">MATCH(C69,$C$53:$AF$53,0)</f>
        <v>8</v>
      </c>
      <c r="E69" s="56">
        <f>IF(D68=D69,F68,D69)</f>
        <v>8</v>
      </c>
      <c r="F69" s="55">
        <f ca="1">HLOOKUP(C69,OFFSET(C53,0,G69,4,30-G69),4,0)</f>
        <v>11</v>
      </c>
      <c r="G69" s="43">
        <f>MATCH(C69,C53:AF53,0)</f>
        <v>8</v>
      </c>
      <c r="H69" s="32"/>
      <c r="I69" s="57">
        <f>SMALL($C$53:$AF$53,2)</f>
        <v>1.5</v>
      </c>
      <c r="J69" s="55">
        <f t="shared" ref="J69:J70" si="10">MATCH(I69,$C$53:$AF$53,0)</f>
        <v>6</v>
      </c>
      <c r="K69" s="56">
        <f>IF(J68=J69,L68,J69)</f>
        <v>6</v>
      </c>
      <c r="L69" s="55">
        <f ca="1">HLOOKUP(I69,OFFSET(C53,0,M69,4,30-M69),4,0)</f>
        <v>13</v>
      </c>
      <c r="M69" s="43">
        <f>MATCH(I69,C53:AF53,0)</f>
        <v>6</v>
      </c>
      <c r="N69" s="32"/>
      <c r="O69" s="32"/>
      <c r="P69" s="32"/>
      <c r="Q69" s="27">
        <f>LARGE($AG$3:$AG$52,2)</f>
        <v>2.1</v>
      </c>
      <c r="R69" s="55">
        <f>MATCH(Q69,C60:AZ60,0)</f>
        <v>2</v>
      </c>
      <c r="S69" s="56">
        <f>IF(R68=R69,T68,R69)</f>
        <v>2</v>
      </c>
      <c r="T69" s="55" t="e">
        <f ca="1">HLOOKUP(Q69,OFFSET(C60,0,U69,4,50-U69),4,0)</f>
        <v>#N/A</v>
      </c>
      <c r="U69" s="43">
        <f>MATCH(Q69,AG3:AG52,0)</f>
        <v>2</v>
      </c>
      <c r="V69" s="32"/>
      <c r="W69" s="57">
        <f>SMALL($AG$3:$AG$52,2)</f>
        <v>3.2</v>
      </c>
      <c r="X69" s="55">
        <f>MATCH(W69,C60:AZ60,0)</f>
        <v>1</v>
      </c>
      <c r="Y69" s="56">
        <f>IF(X68=X69,Z68,X69)</f>
        <v>1</v>
      </c>
      <c r="Z69" s="55" t="e">
        <f ca="1">HLOOKUP(W69,OFFSET(C60,0,AA69,4,50-AA69),4,0)</f>
        <v>#N/A</v>
      </c>
      <c r="AA69" s="43">
        <f>MATCH(W69,AG3:AG52,0)</f>
        <v>1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3.5</v>
      </c>
      <c r="D70" s="59">
        <f t="shared" si="9"/>
        <v>8</v>
      </c>
      <c r="E70" s="60">
        <f ca="1">IF(D69=D70,F69,D70)</f>
        <v>11</v>
      </c>
      <c r="F70" s="59">
        <f ca="1">HLOOKUP(C70,OFFSET(C53,0,G70,4,30-G70),4,0)</f>
        <v>11</v>
      </c>
      <c r="G70" s="49">
        <f>MATCH(C70,C53:AF53,0)</f>
        <v>8</v>
      </c>
      <c r="H70" s="32"/>
      <c r="I70" s="61">
        <f>SMALL($C$53:$AF$53,3)</f>
        <v>1.5</v>
      </c>
      <c r="J70" s="59">
        <f t="shared" si="10"/>
        <v>6</v>
      </c>
      <c r="K70" s="60">
        <f ca="1">IF(J69=J70,L69,J70)</f>
        <v>13</v>
      </c>
      <c r="L70" s="59">
        <f ca="1">HLOOKUP(I70,OFFSET(C53,0,M70,4,30-M70),4,0)</f>
        <v>13</v>
      </c>
      <c r="M70" s="49">
        <f>MATCH(I70,C53:AF53,0)</f>
        <v>6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IZmljB2nLPszT+POBsHP6/WyukgPCnD2yFbLeQ/HbX/sn3LjABKeOzjfZFTk/Zx5iI1xMdX14Hm6j0OsnGUOIg==" saltValue="pFVG51sjhd+S53cGdakTI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Sistem</cp:lastModifiedBy>
  <cp:lastPrinted>2023-01-02T18:45:38Z</cp:lastPrinted>
  <dcterms:created xsi:type="dcterms:W3CDTF">2019-09-10T05:38:35Z</dcterms:created>
  <dcterms:modified xsi:type="dcterms:W3CDTF">2024-02-23T18:06:25Z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