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1.Sınıf\"/>
    </mc:Choice>
  </mc:AlternateContent>
  <bookViews>
    <workbookView xWindow="0" yWindow="0" windowWidth="23040" windowHeight="9204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3" i="2" l="1"/>
  <c r="AA54" i="2" s="1"/>
  <c r="AB53" i="2"/>
  <c r="AB54" i="2" s="1"/>
  <c r="AC53" i="2"/>
  <c r="AD53" i="2"/>
  <c r="AE53" i="2"/>
  <c r="AE54" i="2" s="1"/>
  <c r="AC54" i="2"/>
  <c r="AD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C5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3" i="2"/>
  <c r="W53" i="2" l="1"/>
  <c r="X53" i="2"/>
  <c r="Y53" i="2"/>
  <c r="Z53" i="2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C53" i="2"/>
  <c r="C57" i="2" s="1"/>
  <c r="S57" i="2" l="1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2" i="2"/>
  <c r="A4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<sst xmlns="http://schemas.openxmlformats.org/spreadsheetml/2006/main" count="55" uniqueCount="49">
  <si>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</si>
  <si>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</si>
  <si>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</si>
  <si>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</si>
  <si>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</si>
  <si>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</si>
  <si>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</si>
  <si>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</si>
  <si>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</si>
  <si>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</si>
  <si>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</si>
  <si>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</si>
  <si>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</si>
  <si>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</si>
  <si>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</si>
  <si>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</si>
  <si>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</si>
  <si>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www.mbsunu.com</t>
  </si>
  <si>
    <t>2023-2024 Eğitim Öğretim Yılı
1.Dönem 
1.Sınıf Hayat Bilgisi
Kazanım Değerlendirme Ölçeği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</si>
  <si>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Not girişini 1, 2, 3 ve 4 şeklinde giriniz.
3. Not giriş ve öğrenci alanları korumalı değildir, diğer alanlar silinme olduğunda formüllerin bozulacağından korumalıdır.
4. Ölçeğin yapımcı bilgisini değiştirmek telif ihlalidir, lütfen buna dikkat edelim.</t>
    </r>
  </si>
  <si>
    <t>HB.1.3.1. Kişisel bakımını düzenli olarak yapar.</t>
  </si>
  <si>
    <t>HB.1.3.2. Sağlığını korumak için alması gereken önlemleri fark eder.</t>
  </si>
  <si>
    <t>HB.1.3.3. Sağlığı için yararlı yiyecek ve içecekleri seçer.</t>
  </si>
  <si>
    <t>HB.1.3.4. Gün içerisinde öğünlere uygun ve dengeli beslenir.</t>
  </si>
  <si>
    <t>HB.1.3.5. Temizlik kurallarına dikkat ederek kendisi için yiyecek hazırlar.</t>
  </si>
  <si>
    <t>HB.1.3.6. Yemek yerken görgü kurallarına uyar.</t>
  </si>
  <si>
    <t>HB.1.3.7. Kitle iletişim araçlarını kullanırken beden sağlığını korumaya özen gösterir.</t>
  </si>
  <si>
    <t>HB.1.4.1. Okulda ve evde güvenlik kurallarına uyar.</t>
  </si>
  <si>
    <t>HB.1.4.2. Okula geliş ve okuldan gidişlerde insanların trafikteki davranışlarını gözlemler.</t>
  </si>
  <si>
    <t>HB.1.4.3. Okula geliş ve gidişlerinde trafik kurallarına uyar.</t>
  </si>
  <si>
    <t>HB.1.4.4. Çevresindeki kişilerle iletişim kurarken güvenlik kurallarını uygular.</t>
  </si>
  <si>
    <t>HB.1.4.5. Acil durumlar sırasında yapılması gerekenleri söyler.</t>
  </si>
  <si>
    <t>HB.1.4.6. Teknolojik araç ve gereçleri güvenli bir şekilde kullanır.</t>
  </si>
  <si>
    <t>HB.1.4.7. Kendisi için güvenli ve güvensiz alanları ayırt eder.</t>
  </si>
  <si>
    <t>HB.1.5.1. Yaşadığı yeri bilir.</t>
  </si>
  <si>
    <t>HB.1.5.2. Yakın çevresindeki tarihî, doğal ve turistik yerleri fark eder.</t>
  </si>
  <si>
    <t>HB.1.5.3. Ülkemizin genel özelliklerini tanır.</t>
  </si>
  <si>
    <t>HB.1.5.4. Ülkemizde, farklı kültürlerden insanlarla bir arada yaşadığını fark eder.</t>
  </si>
  <si>
    <t>HB.1.5.5. Atatürk’ün hayatını bilir.</t>
  </si>
  <si>
    <t>HB.1.5.6. Millî gün, bayram, tören ve kutlamalara katılmaya istekli olur.</t>
  </si>
  <si>
    <t>HB.1.5.7. Dinî gün ve bayram kutlamalarına istekle katılır.</t>
  </si>
  <si>
    <t>HB.1.6.1. Yakın çevresinde bulunan hayvanları gözlemler.</t>
  </si>
  <si>
    <t>HB.1.6.2. Yakın çevresinde bulunan bitkileri gözlemler.</t>
  </si>
  <si>
    <t>HB.1.6.3. Yakın çevresinde bulunan hayvanları ve bitkileri korumaya özen gösterir.</t>
  </si>
  <si>
    <t>HB.1.6.4. Doğayı ve çevresini temiz tutma konusunda duyarlı olur.</t>
  </si>
  <si>
    <t>HB.1.6.5. Geri dönüşümü yapılabilecek maddeleri ayırt eder.</t>
  </si>
  <si>
    <t>HB.1.6.6. Güneş, Ay, Dünya ve yıldızları gözlemler.</t>
  </si>
  <si>
    <t>HB.1.6.7. Mevsimleri ve özelliklerini araştırır.</t>
  </si>
  <si>
    <t>HB.1.6.8. Mevsimlere göre doğada meydana gelen değişiklikleri kavrar.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</si>
</sst>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7" fillId="0" borderId="22" xfId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textRotation="90" wrapText="1"/>
      <protection locked="0"/>
    </xf>
    <xf numFmtId="0" fontId="16" fillId="0" borderId="4" xfId="0" applyFont="1" applyFill="1" applyBorder="1" applyAlignment="1" applyProtection="1">
      <alignment horizontal="center" vertical="center" textRotation="90" wrapText="1"/>
      <protection locked="0"/>
    </xf>
    <xf numFmtId="0" fontId="16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7" xfId="0" applyFont="1" applyBorder="1" applyAlignment="1" applyProtection="1">
      <alignment horizontal="center" vertical="center" textRotation="90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E12" sqref="E12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3" t="s">
        <v>16</v>
      </c>
      <c r="C1" s="94"/>
      <c r="D1" s="94"/>
      <c r="E1" s="94"/>
      <c r="F1" s="95"/>
    </row>
    <row r="2" spans="2:6" ht="30.75" customHeight="1" x14ac:dyDescent="0.3">
      <c r="B2" s="100" t="s">
        <v>10</v>
      </c>
      <c r="C2" s="101"/>
      <c r="D2" s="22" t="s">
        <v>7</v>
      </c>
      <c r="E2" s="22" t="s">
        <v>8</v>
      </c>
      <c r="F2" s="13"/>
    </row>
    <row r="3" spans="2:6" ht="30" customHeight="1" x14ac:dyDescent="0.3">
      <c r="B3" s="99" t="s">
        <v>6</v>
      </c>
      <c r="C3" s="63" t="s">
        <v>4</v>
      </c>
      <c r="D3" s="64">
        <f>HLOOKUP(VERİLER!E68,VERİLER!$C$56:$AF$57,2,0)</f>
        <v>4</v>
      </c>
      <c r="E3" s="64">
        <f ca="1">HLOOKUP(VERİLER!E69,VERİLER!$C$56:$AF$57,2,0)</f>
        <v>4</v>
      </c>
      <c r="F3" s="105" t="s">
        <v>18</v>
      </c>
    </row>
    <row r="4" spans="2:6" ht="30" customHeight="1" x14ac:dyDescent="0.3">
      <c r="B4" s="99"/>
      <c r="C4" s="63" t="s">
        <v>5</v>
      </c>
      <c r="D4" s="65" t="str">
        <f>HLOOKUP(VERİLER!E68,VERİLER!$C$56:$AF$58,3,0)</f>
        <v>HB.1.6.5. Geri dönüşümü yapılabilecek maddeleri ayırt eder.</v>
      </c>
      <c r="E4" s="65" t="str">
        <f ca="1">HLOOKUP(VERİLER!E69,VERİLER!$C$56:$AF$58,3,0)</f>
        <v>HB.1.6.6. Güneş, Ay, Dünya ve yıldızları gözlemler.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9</v>
      </c>
      <c r="C6" s="63" t="s">
        <v>4</v>
      </c>
      <c r="D6" s="64">
        <f>HLOOKUP(VERİLER!K68,VERİLER!$C$56:$AF$57,2,0)</f>
        <v>1</v>
      </c>
      <c r="E6" s="64">
        <f ca="1">HLOOKUP(VERİLER!K69,VERİLER!$C$56:$AF$57,2,0)</f>
        <v>1</v>
      </c>
      <c r="F6" s="106"/>
    </row>
    <row r="7" spans="2:6" ht="30" customHeight="1" x14ac:dyDescent="0.3">
      <c r="B7" s="99"/>
      <c r="C7" s="63" t="s">
        <v>5</v>
      </c>
      <c r="D7" s="65" t="str">
        <f>HLOOKUP(VERİLER!K68,VERİLER!$C$56:$AF$58,3,0)</f>
        <v>HB.1.4.7. Kendisi için güvenli ve güvensiz alanları ayırt eder.</v>
      </c>
      <c r="E7" s="65" t="str">
        <f ca="1">HLOOKUP(VERİLER!K69,VERİLER!$C$56:$AF$58,3,0)</f>
        <v>HB.1.5.5. Atatürk’ün hayatını bilir.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12</v>
      </c>
      <c r="C9" s="63" t="s">
        <v>4</v>
      </c>
      <c r="D9" s="64">
        <f>IFERROR(LARGE(VERİLER!AG3:AG52,1),0)</f>
        <v>3.0344827586206895</v>
      </c>
      <c r="E9" s="64">
        <f>IFERROR(LARGE(VERİLER!AG3:AG52,2),0)</f>
        <v>1.7586206896551724</v>
      </c>
      <c r="F9" s="108" t="s">
        <v>19</v>
      </c>
    </row>
    <row r="10" spans="2:6" ht="30" customHeight="1" x14ac:dyDescent="0.3">
      <c r="B10" s="99"/>
      <c r="C10" s="63" t="s">
        <v>11</v>
      </c>
      <c r="D10" s="64" t="str">
        <f>HLOOKUP(VERİLER!S68,VERİLER!C63:AZ65,3,0)</f>
        <v>VELİ</v>
      </c>
      <c r="E10" s="64" t="str">
        <f>HLOOKUP(VERİLER!S69,VERİLER!C63:AZ65,3,0)</f>
        <v>ALİ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13</v>
      </c>
      <c r="C12" s="63" t="s">
        <v>4</v>
      </c>
      <c r="D12" s="64">
        <f>IFERROR(SMALL(VERİLER!AG3:AG52,1),0)</f>
        <v>1.7586206896551724</v>
      </c>
      <c r="E12" s="64">
        <f>IFERROR(SMALL(VERİLER!AG3:AG52,2),0)</f>
        <v>3.0344827586206895</v>
      </c>
      <c r="F12" s="109"/>
    </row>
    <row r="13" spans="2:6" ht="30" customHeight="1" x14ac:dyDescent="0.3">
      <c r="B13" s="99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15</v>
      </c>
      <c r="C15" s="69">
        <f>+VERİLER!AG53</f>
        <v>2.396551724137931</v>
      </c>
      <c r="D15" s="96" t="s">
        <v>17</v>
      </c>
      <c r="E15" s="97"/>
      <c r="F15" s="98"/>
    </row>
    <row r="16" spans="2:6" ht="19.2" thickTop="1" x14ac:dyDescent="0.3"/>
  </sheetData>
  <sheetProtection algorithmName="SHA-512" hashValue="8a+f03kCfSYwdpxxEj+tob0yX9jwkWMTX/lQ+vGcra5Rl42JiP/t6ds1I1PyvHMK/flJzfzdjIzS3xQTi+hzSg==" saltValue="xL9wiE8sgQoVb0kBC9XMj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6" zoomScaleNormal="76" workbookViewId="0">
      <selection activeCell="N18" sqref="N18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</v>
      </c>
      <c r="D1" s="10">
        <f t="shared" ref="D1:AD1" si="0">+D53</f>
        <v>2</v>
      </c>
      <c r="E1" s="10">
        <f t="shared" si="0"/>
        <v>2.5</v>
      </c>
      <c r="F1" s="10">
        <f t="shared" si="0"/>
        <v>2.5</v>
      </c>
      <c r="G1" s="10">
        <f t="shared" si="0"/>
        <v>3</v>
      </c>
      <c r="H1" s="10">
        <f t="shared" si="0"/>
        <v>3</v>
      </c>
      <c r="I1" s="10">
        <f t="shared" si="0"/>
        <v>1.5</v>
      </c>
      <c r="J1" s="10">
        <f t="shared" si="0"/>
        <v>2.5</v>
      </c>
      <c r="K1" s="10">
        <f t="shared" si="0"/>
        <v>2.5</v>
      </c>
      <c r="L1" s="10">
        <f t="shared" si="0"/>
        <v>2.5</v>
      </c>
      <c r="M1" s="10">
        <f t="shared" si="0"/>
        <v>3</v>
      </c>
      <c r="N1" s="10">
        <f t="shared" si="0"/>
        <v>2.5</v>
      </c>
      <c r="O1" s="10">
        <f t="shared" si="0"/>
        <v>2</v>
      </c>
      <c r="P1" s="10">
        <f t="shared" si="0"/>
        <v>1</v>
      </c>
      <c r="Q1" s="10">
        <f t="shared" si="0"/>
        <v>1.5</v>
      </c>
      <c r="R1" s="10">
        <f t="shared" si="0"/>
        <v>2.5</v>
      </c>
      <c r="S1" s="10">
        <f t="shared" si="0"/>
        <v>1.5</v>
      </c>
      <c r="T1" s="10">
        <f t="shared" si="0"/>
        <v>2</v>
      </c>
      <c r="U1" s="10">
        <f t="shared" si="0"/>
        <v>1</v>
      </c>
      <c r="V1" s="10">
        <f t="shared" si="0"/>
        <v>1.5</v>
      </c>
      <c r="W1" s="10">
        <f t="shared" si="0"/>
        <v>2</v>
      </c>
      <c r="X1" s="10">
        <f t="shared" si="0"/>
        <v>1.5</v>
      </c>
      <c r="Y1" s="10">
        <f t="shared" si="0"/>
        <v>2</v>
      </c>
      <c r="Z1" s="10">
        <f t="shared" si="0"/>
        <v>1</v>
      </c>
      <c r="AA1" s="10">
        <f t="shared" si="0"/>
        <v>3.5</v>
      </c>
      <c r="AB1" s="10">
        <f t="shared" si="0"/>
        <v>4</v>
      </c>
      <c r="AC1" s="10">
        <f t="shared" si="0"/>
        <v>4</v>
      </c>
      <c r="AD1" s="10">
        <f t="shared" si="0"/>
        <v>4</v>
      </c>
      <c r="AE1" s="10">
        <f>+AE53</f>
        <v>4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118" t="s">
        <v>20</v>
      </c>
      <c r="D2" s="119" t="s">
        <v>21</v>
      </c>
      <c r="E2" s="120" t="s">
        <v>22</v>
      </c>
      <c r="F2" s="120" t="s">
        <v>23</v>
      </c>
      <c r="G2" s="119" t="s">
        <v>24</v>
      </c>
      <c r="H2" s="120" t="s">
        <v>25</v>
      </c>
      <c r="I2" s="120" t="s">
        <v>26</v>
      </c>
      <c r="J2" s="120" t="s">
        <v>27</v>
      </c>
      <c r="K2" s="120" t="s">
        <v>28</v>
      </c>
      <c r="L2" s="120" t="s">
        <v>29</v>
      </c>
      <c r="M2" s="120" t="s">
        <v>30</v>
      </c>
      <c r="N2" s="120" t="s">
        <v>31</v>
      </c>
      <c r="O2" s="120" t="s">
        <v>32</v>
      </c>
      <c r="P2" s="120" t="s">
        <v>33</v>
      </c>
      <c r="Q2" s="120" t="s">
        <v>34</v>
      </c>
      <c r="R2" s="120" t="s">
        <v>35</v>
      </c>
      <c r="S2" s="120" t="s">
        <v>36</v>
      </c>
      <c r="T2" s="120" t="s">
        <v>37</v>
      </c>
      <c r="U2" s="120" t="s">
        <v>38</v>
      </c>
      <c r="V2" s="120" t="s">
        <v>39</v>
      </c>
      <c r="W2" s="120" t="s">
        <v>40</v>
      </c>
      <c r="X2" s="120" t="s">
        <v>41</v>
      </c>
      <c r="Y2" s="120" t="s">
        <v>42</v>
      </c>
      <c r="Z2" s="120" t="s">
        <v>43</v>
      </c>
      <c r="AA2" s="120" t="s">
        <v>44</v>
      </c>
      <c r="AB2" s="120" t="s">
        <v>45</v>
      </c>
      <c r="AC2" s="120" t="s">
        <v>46</v>
      </c>
      <c r="AD2" s="120" t="s">
        <v>47</v>
      </c>
      <c r="AE2" s="120" t="s">
        <v>48</v>
      </c>
      <c r="AF2" s="121"/>
      <c r="AG2" s="12" t="s">
        <v>2</v>
      </c>
      <c r="AH2" s="11" t="s">
        <v>3</v>
      </c>
    </row>
    <row r="3" spans="1:38" ht="15" customHeight="1" x14ac:dyDescent="0.3">
      <c r="A3" s="16">
        <f>+AG3</f>
        <v>1.7586206896551724</v>
      </c>
      <c r="B3" s="73" t="s">
        <v>0</v>
      </c>
      <c r="C3" s="74">
        <v>2</v>
      </c>
      <c r="D3" s="75">
        <v>1</v>
      </c>
      <c r="E3" s="75">
        <v>1</v>
      </c>
      <c r="F3" s="75">
        <v>1</v>
      </c>
      <c r="G3" s="75">
        <v>2</v>
      </c>
      <c r="H3" s="75">
        <v>2</v>
      </c>
      <c r="I3" s="75">
        <v>1</v>
      </c>
      <c r="J3" s="75">
        <v>1</v>
      </c>
      <c r="K3" s="75">
        <v>1</v>
      </c>
      <c r="L3" s="75">
        <v>1</v>
      </c>
      <c r="M3" s="75">
        <v>2</v>
      </c>
      <c r="N3" s="75">
        <v>1</v>
      </c>
      <c r="O3" s="75">
        <v>1</v>
      </c>
      <c r="P3" s="75">
        <v>1</v>
      </c>
      <c r="Q3" s="75">
        <v>1</v>
      </c>
      <c r="R3" s="75">
        <v>3</v>
      </c>
      <c r="S3" s="75">
        <v>1</v>
      </c>
      <c r="T3" s="75">
        <v>1</v>
      </c>
      <c r="U3" s="75">
        <v>1</v>
      </c>
      <c r="V3" s="75">
        <v>1</v>
      </c>
      <c r="W3" s="75">
        <v>2</v>
      </c>
      <c r="X3" s="75">
        <v>1</v>
      </c>
      <c r="Y3" s="75">
        <v>1</v>
      </c>
      <c r="Z3" s="75">
        <v>1</v>
      </c>
      <c r="AA3" s="89">
        <v>4</v>
      </c>
      <c r="AB3" s="89">
        <v>4</v>
      </c>
      <c r="AC3" s="89">
        <v>4</v>
      </c>
      <c r="AD3" s="89">
        <v>4</v>
      </c>
      <c r="AE3" s="89">
        <v>4</v>
      </c>
      <c r="AF3" s="75"/>
      <c r="AG3" s="86">
        <f t="shared" ref="AG3:AG49" si="1">IFERROR(AVERAGE(C3:AF3)," ")</f>
        <v>1.7586206896551724</v>
      </c>
      <c r="AH3" s="87" t="str">
        <f>IF(AND(AG3=0,AG3&lt;=0),"",IF(AND(AG3=" ")," ",IF(AND(AG3&gt;0,AG3&lt;=1.49),"Geliştirmeli",IF(AND(AG3&gt;=1.5,AG3&lt;=2.49),"Yeterli",IF(AND(AG3&gt;=2.5,AG3&lt;=3.49),"İyi",IF(AG3&gt;=3.5,"Çok İyi"))))))</f>
        <v>Yeterli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3.0344827586206895</v>
      </c>
      <c r="B4" s="76" t="s">
        <v>1</v>
      </c>
      <c r="C4" s="77">
        <v>4</v>
      </c>
      <c r="D4" s="78">
        <v>3</v>
      </c>
      <c r="E4" s="78">
        <v>4</v>
      </c>
      <c r="F4" s="78">
        <v>4</v>
      </c>
      <c r="G4" s="78">
        <v>4</v>
      </c>
      <c r="H4" s="78">
        <v>4</v>
      </c>
      <c r="I4" s="78">
        <v>2</v>
      </c>
      <c r="J4" s="78">
        <v>4</v>
      </c>
      <c r="K4" s="78">
        <v>4</v>
      </c>
      <c r="L4" s="78">
        <v>4</v>
      </c>
      <c r="M4" s="78">
        <v>4</v>
      </c>
      <c r="N4" s="78">
        <v>4</v>
      </c>
      <c r="O4" s="78">
        <v>3</v>
      </c>
      <c r="P4" s="78">
        <v>1</v>
      </c>
      <c r="Q4" s="78">
        <v>2</v>
      </c>
      <c r="R4" s="78">
        <v>2</v>
      </c>
      <c r="S4" s="78">
        <v>2</v>
      </c>
      <c r="T4" s="78">
        <v>3</v>
      </c>
      <c r="U4" s="78">
        <v>1</v>
      </c>
      <c r="V4" s="78">
        <v>2</v>
      </c>
      <c r="W4" s="78">
        <v>2</v>
      </c>
      <c r="X4" s="78">
        <v>2</v>
      </c>
      <c r="Y4" s="78">
        <v>3</v>
      </c>
      <c r="Z4" s="78">
        <v>1</v>
      </c>
      <c r="AA4" s="90">
        <v>3</v>
      </c>
      <c r="AB4" s="90">
        <v>4</v>
      </c>
      <c r="AC4" s="90">
        <v>4</v>
      </c>
      <c r="AD4" s="90">
        <v>4</v>
      </c>
      <c r="AE4" s="90">
        <v>4</v>
      </c>
      <c r="AF4" s="78"/>
      <c r="AG4" s="86">
        <f t="shared" si="1"/>
        <v>3.0344827586206895</v>
      </c>
      <c r="AH4" s="87" t="str">
        <f t="shared" ref="AH4:AH52" si="3">IF(AND(AG4=0,AG4&lt;=0),"",IF(AND(AG4=" ")," ",IF(AND(AG4&gt;0,AG4&lt;=1.49),"Geliştirmeli",IF(AND(AG4&gt;=1.5,AG4&lt;=2.49),"Yeterli",IF(AND(AG4&gt;=2.5,AG4&lt;=3.49),"İyi",IF(AG4&gt;=3.5,"Çok İyi"))))))</f>
        <v>İyi</v>
      </c>
      <c r="AI4" s="3"/>
      <c r="AJ4" s="3"/>
      <c r="AK4" s="20"/>
      <c r="AL4" s="21"/>
    </row>
    <row r="5" spans="1:38" ht="15" customHeight="1" x14ac:dyDescent="0.3">
      <c r="A5" s="16"/>
      <c r="B5" s="76"/>
      <c r="C5" s="77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90"/>
      <c r="AB5" s="90"/>
      <c r="AC5" s="90"/>
      <c r="AD5" s="90"/>
      <c r="AE5" s="90"/>
      <c r="AF5" s="78"/>
      <c r="AG5" s="86" t="str">
        <f t="shared" si="1"/>
        <v xml:space="preserve"> </v>
      </c>
      <c r="AH5" s="87" t="str">
        <f t="shared" si="3"/>
        <v xml:space="preserve"> </v>
      </c>
      <c r="AI5" s="3"/>
      <c r="AJ5" s="3"/>
      <c r="AK5" s="20"/>
      <c r="AL5" s="21"/>
    </row>
    <row r="6" spans="1:38" ht="15" customHeight="1" x14ac:dyDescent="0.3">
      <c r="A6" s="16"/>
      <c r="B6" s="76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90"/>
      <c r="AB6" s="90"/>
      <c r="AC6" s="90"/>
      <c r="AD6" s="90"/>
      <c r="AE6" s="90"/>
      <c r="AF6" s="78"/>
      <c r="AG6" s="86" t="str">
        <f t="shared" si="1"/>
        <v xml:space="preserve"> </v>
      </c>
      <c r="AH6" s="87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/>
      <c r="B7" s="76"/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90"/>
      <c r="AB7" s="90"/>
      <c r="AC7" s="90"/>
      <c r="AD7" s="90"/>
      <c r="AE7" s="90"/>
      <c r="AF7" s="78"/>
      <c r="AG7" s="86" t="str">
        <f t="shared" si="1"/>
        <v xml:space="preserve"> </v>
      </c>
      <c r="AH7" s="87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/>
      <c r="B8" s="76"/>
      <c r="C8" s="77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90"/>
      <c r="AB8" s="90"/>
      <c r="AC8" s="90"/>
      <c r="AD8" s="90"/>
      <c r="AE8" s="90"/>
      <c r="AF8" s="78"/>
      <c r="AG8" s="86" t="str">
        <f t="shared" si="1"/>
        <v xml:space="preserve"> </v>
      </c>
      <c r="AH8" s="87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/>
      <c r="B9" s="76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90"/>
      <c r="AB9" s="90"/>
      <c r="AC9" s="90"/>
      <c r="AD9" s="90"/>
      <c r="AE9" s="90"/>
      <c r="AF9" s="78"/>
      <c r="AG9" s="86" t="str">
        <f t="shared" si="1"/>
        <v xml:space="preserve"> </v>
      </c>
      <c r="AH9" s="87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/>
      <c r="B10" s="76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90"/>
      <c r="AB10" s="90"/>
      <c r="AC10" s="90"/>
      <c r="AD10" s="90"/>
      <c r="AE10" s="90"/>
      <c r="AF10" s="78"/>
      <c r="AG10" s="86" t="str">
        <f t="shared" si="1"/>
        <v xml:space="preserve"> </v>
      </c>
      <c r="AH10" s="87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/>
      <c r="B11" s="76"/>
      <c r="C11" s="77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90"/>
      <c r="AB11" s="90"/>
      <c r="AC11" s="90"/>
      <c r="AD11" s="90"/>
      <c r="AE11" s="90"/>
      <c r="AF11" s="78"/>
      <c r="AG11" s="86" t="str">
        <f t="shared" si="1"/>
        <v xml:space="preserve"> </v>
      </c>
      <c r="AH11" s="87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/>
      <c r="B12" s="79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90"/>
      <c r="AB12" s="90"/>
      <c r="AC12" s="90"/>
      <c r="AD12" s="90"/>
      <c r="AE12" s="90"/>
      <c r="AF12" s="78"/>
      <c r="AG12" s="86" t="str">
        <f t="shared" si="1"/>
        <v xml:space="preserve"> </v>
      </c>
      <c r="AH12" s="87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/>
      <c r="B13" s="76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90"/>
      <c r="AB13" s="90"/>
      <c r="AC13" s="90"/>
      <c r="AD13" s="90"/>
      <c r="AE13" s="90"/>
      <c r="AF13" s="78"/>
      <c r="AG13" s="86" t="str">
        <f t="shared" si="1"/>
        <v xml:space="preserve"> </v>
      </c>
      <c r="AH13" s="87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/>
      <c r="B14" s="76"/>
      <c r="C14" s="77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90"/>
      <c r="AB14" s="90"/>
      <c r="AC14" s="90"/>
      <c r="AD14" s="90"/>
      <c r="AE14" s="90"/>
      <c r="AF14" s="78"/>
      <c r="AG14" s="86" t="str">
        <f t="shared" si="1"/>
        <v xml:space="preserve"> </v>
      </c>
      <c r="AH14" s="87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/>
      <c r="B15" s="76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90"/>
      <c r="AB15" s="90"/>
      <c r="AC15" s="90"/>
      <c r="AD15" s="90"/>
      <c r="AE15" s="90"/>
      <c r="AF15" s="78"/>
      <c r="AG15" s="86" t="str">
        <f t="shared" si="1"/>
        <v xml:space="preserve"> </v>
      </c>
      <c r="AH15" s="87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/>
      <c r="B16" s="76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90"/>
      <c r="AB16" s="90"/>
      <c r="AC16" s="90"/>
      <c r="AD16" s="90"/>
      <c r="AE16" s="90"/>
      <c r="AF16" s="78"/>
      <c r="AG16" s="86" t="str">
        <f t="shared" si="1"/>
        <v xml:space="preserve"> </v>
      </c>
      <c r="AH16" s="87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/>
      <c r="B17" s="76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90"/>
      <c r="AB17" s="90"/>
      <c r="AC17" s="90"/>
      <c r="AD17" s="90"/>
      <c r="AE17" s="90"/>
      <c r="AF17" s="78"/>
      <c r="AG17" s="86" t="str">
        <f t="shared" si="1"/>
        <v xml:space="preserve"> </v>
      </c>
      <c r="AH17" s="87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/>
      <c r="B18" s="76"/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90"/>
      <c r="AB18" s="90"/>
      <c r="AC18" s="90"/>
      <c r="AD18" s="90"/>
      <c r="AE18" s="90"/>
      <c r="AF18" s="78"/>
      <c r="AG18" s="86" t="str">
        <f t="shared" si="1"/>
        <v xml:space="preserve"> </v>
      </c>
      <c r="AH18" s="87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/>
      <c r="B19" s="76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90"/>
      <c r="AB19" s="90"/>
      <c r="AC19" s="90"/>
      <c r="AD19" s="90"/>
      <c r="AE19" s="90"/>
      <c r="AF19" s="78"/>
      <c r="AG19" s="86" t="str">
        <f t="shared" si="1"/>
        <v xml:space="preserve"> </v>
      </c>
      <c r="AH19" s="87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/>
      <c r="B20" s="76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90"/>
      <c r="AB20" s="90"/>
      <c r="AC20" s="90"/>
      <c r="AD20" s="90"/>
      <c r="AE20" s="90"/>
      <c r="AF20" s="78"/>
      <c r="AG20" s="86" t="str">
        <f t="shared" si="1"/>
        <v xml:space="preserve"> </v>
      </c>
      <c r="AH20" s="87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/>
      <c r="B21" s="79"/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90"/>
      <c r="AB21" s="90"/>
      <c r="AC21" s="90"/>
      <c r="AD21" s="90"/>
      <c r="AE21" s="90"/>
      <c r="AF21" s="78"/>
      <c r="AG21" s="86" t="str">
        <f t="shared" si="1"/>
        <v xml:space="preserve"> </v>
      </c>
      <c r="AH21" s="87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/>
      <c r="B22" s="76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90"/>
      <c r="AB22" s="90"/>
      <c r="AC22" s="90"/>
      <c r="AD22" s="90"/>
      <c r="AE22" s="90"/>
      <c r="AF22" s="78"/>
      <c r="AG22" s="86" t="str">
        <f t="shared" si="1"/>
        <v xml:space="preserve"> </v>
      </c>
      <c r="AH22" s="87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/>
      <c r="B23" s="76"/>
      <c r="C23" s="7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90"/>
      <c r="AB23" s="90"/>
      <c r="AC23" s="90"/>
      <c r="AD23" s="90"/>
      <c r="AE23" s="90"/>
      <c r="AF23" s="78"/>
      <c r="AG23" s="86" t="str">
        <f t="shared" si="1"/>
        <v xml:space="preserve"> </v>
      </c>
      <c r="AH23" s="87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/>
      <c r="B24" s="79"/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90"/>
      <c r="AB24" s="90"/>
      <c r="AC24" s="90"/>
      <c r="AD24" s="90"/>
      <c r="AE24" s="90"/>
      <c r="AF24" s="78"/>
      <c r="AG24" s="86" t="str">
        <f t="shared" si="1"/>
        <v xml:space="preserve"> </v>
      </c>
      <c r="AH24" s="87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/>
      <c r="B25" s="76"/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90"/>
      <c r="AB25" s="90"/>
      <c r="AC25" s="90"/>
      <c r="AD25" s="90"/>
      <c r="AE25" s="90"/>
      <c r="AF25" s="78"/>
      <c r="AG25" s="86" t="str">
        <f t="shared" si="1"/>
        <v xml:space="preserve"> </v>
      </c>
      <c r="AH25" s="87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/>
      <c r="B26" s="76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90"/>
      <c r="AB26" s="90"/>
      <c r="AC26" s="90"/>
      <c r="AD26" s="90"/>
      <c r="AE26" s="90"/>
      <c r="AF26" s="78"/>
      <c r="AG26" s="86" t="str">
        <f t="shared" si="1"/>
        <v xml:space="preserve"> </v>
      </c>
      <c r="AH26" s="87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/>
      <c r="B27" s="76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90"/>
      <c r="AB27" s="90"/>
      <c r="AC27" s="90"/>
      <c r="AD27" s="90"/>
      <c r="AE27" s="90"/>
      <c r="AF27" s="78"/>
      <c r="AG27" s="86" t="str">
        <f t="shared" si="1"/>
        <v xml:space="preserve"> </v>
      </c>
      <c r="AH27" s="87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/>
      <c r="B28" s="76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90"/>
      <c r="AB28" s="90"/>
      <c r="AC28" s="90"/>
      <c r="AD28" s="90"/>
      <c r="AE28" s="90"/>
      <c r="AF28" s="78"/>
      <c r="AG28" s="86" t="str">
        <f t="shared" si="1"/>
        <v xml:space="preserve"> </v>
      </c>
      <c r="AH28" s="87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/>
      <c r="B29" s="76"/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90"/>
      <c r="AB29" s="90"/>
      <c r="AC29" s="90"/>
      <c r="AD29" s="90"/>
      <c r="AE29" s="90"/>
      <c r="AF29" s="78"/>
      <c r="AG29" s="86" t="str">
        <f t="shared" si="1"/>
        <v xml:space="preserve"> </v>
      </c>
      <c r="AH29" s="87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/>
      <c r="B30" s="76"/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90"/>
      <c r="AB30" s="90"/>
      <c r="AC30" s="90"/>
      <c r="AD30" s="90"/>
      <c r="AE30" s="90"/>
      <c r="AF30" s="78"/>
      <c r="AG30" s="86" t="str">
        <f t="shared" si="1"/>
        <v xml:space="preserve"> </v>
      </c>
      <c r="AH30" s="87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/>
      <c r="B31" s="76"/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90"/>
      <c r="AB31" s="90"/>
      <c r="AC31" s="90"/>
      <c r="AD31" s="90"/>
      <c r="AE31" s="90"/>
      <c r="AF31" s="78"/>
      <c r="AG31" s="86" t="str">
        <f t="shared" si="1"/>
        <v xml:space="preserve"> </v>
      </c>
      <c r="AH31" s="87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/>
      <c r="B32" s="76"/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90"/>
      <c r="AB32" s="90"/>
      <c r="AC32" s="90"/>
      <c r="AD32" s="90"/>
      <c r="AE32" s="90"/>
      <c r="AF32" s="78"/>
      <c r="AG32" s="86" t="str">
        <f t="shared" si="1"/>
        <v xml:space="preserve"> </v>
      </c>
      <c r="AH32" s="87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/>
      <c r="B33" s="76"/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90"/>
      <c r="AB33" s="90"/>
      <c r="AC33" s="90"/>
      <c r="AD33" s="90"/>
      <c r="AE33" s="90"/>
      <c r="AF33" s="78"/>
      <c r="AG33" s="86" t="str">
        <f t="shared" si="1"/>
        <v xml:space="preserve"> </v>
      </c>
      <c r="AH33" s="87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/>
      <c r="B34" s="76"/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90"/>
      <c r="AB34" s="90"/>
      <c r="AC34" s="90"/>
      <c r="AD34" s="90"/>
      <c r="AE34" s="90"/>
      <c r="AF34" s="78"/>
      <c r="AG34" s="86" t="str">
        <f t="shared" si="1"/>
        <v xml:space="preserve"> </v>
      </c>
      <c r="AH34" s="87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/>
      <c r="B35" s="76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90"/>
      <c r="AB35" s="90"/>
      <c r="AC35" s="90"/>
      <c r="AD35" s="90"/>
      <c r="AE35" s="90"/>
      <c r="AF35" s="78"/>
      <c r="AG35" s="86" t="str">
        <f t="shared" si="1"/>
        <v xml:space="preserve"> </v>
      </c>
      <c r="AH35" s="87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/>
      <c r="B36" s="76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90"/>
      <c r="AB36" s="90"/>
      <c r="AC36" s="90"/>
      <c r="AD36" s="90"/>
      <c r="AE36" s="90"/>
      <c r="AF36" s="78"/>
      <c r="AG36" s="86" t="str">
        <f t="shared" si="1"/>
        <v xml:space="preserve"> </v>
      </c>
      <c r="AH36" s="87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/>
      <c r="B37" s="76"/>
      <c r="C37" s="7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90"/>
      <c r="AB37" s="90"/>
      <c r="AC37" s="90"/>
      <c r="AD37" s="90"/>
      <c r="AE37" s="90"/>
      <c r="AF37" s="78"/>
      <c r="AG37" s="86" t="str">
        <f t="shared" si="1"/>
        <v xml:space="preserve"> </v>
      </c>
      <c r="AH37" s="87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/>
      <c r="B38" s="76"/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90"/>
      <c r="AB38" s="90"/>
      <c r="AC38" s="90"/>
      <c r="AD38" s="90"/>
      <c r="AE38" s="90"/>
      <c r="AF38" s="78"/>
      <c r="AG38" s="86" t="str">
        <f t="shared" si="1"/>
        <v xml:space="preserve"> </v>
      </c>
      <c r="AH38" s="87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/>
      <c r="B39" s="76"/>
      <c r="C39" s="7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90"/>
      <c r="AB39" s="90"/>
      <c r="AC39" s="90"/>
      <c r="AD39" s="90"/>
      <c r="AE39" s="90"/>
      <c r="AF39" s="78"/>
      <c r="AG39" s="86" t="str">
        <f t="shared" si="1"/>
        <v xml:space="preserve"> </v>
      </c>
      <c r="AH39" s="87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/>
      <c r="B40" s="76"/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90"/>
      <c r="AB40" s="90"/>
      <c r="AC40" s="90"/>
      <c r="AD40" s="90"/>
      <c r="AE40" s="90"/>
      <c r="AF40" s="78"/>
      <c r="AG40" s="86" t="str">
        <f t="shared" si="1"/>
        <v xml:space="preserve"> </v>
      </c>
      <c r="AH40" s="87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/>
      <c r="B41" s="76"/>
      <c r="C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90"/>
      <c r="AB41" s="90"/>
      <c r="AC41" s="90"/>
      <c r="AD41" s="90"/>
      <c r="AE41" s="90"/>
      <c r="AF41" s="78"/>
      <c r="AG41" s="86" t="str">
        <f t="shared" si="1"/>
        <v xml:space="preserve"> </v>
      </c>
      <c r="AH41" s="87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/>
      <c r="B42" s="76"/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90"/>
      <c r="AB42" s="90"/>
      <c r="AC42" s="90"/>
      <c r="AD42" s="90"/>
      <c r="AE42" s="90"/>
      <c r="AF42" s="78"/>
      <c r="AG42" s="86" t="str">
        <f t="shared" si="1"/>
        <v xml:space="preserve"> </v>
      </c>
      <c r="AH42" s="87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/>
      <c r="B43" s="76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90"/>
      <c r="AB43" s="90"/>
      <c r="AC43" s="90"/>
      <c r="AD43" s="90"/>
      <c r="AE43" s="90"/>
      <c r="AF43" s="78"/>
      <c r="AG43" s="86" t="str">
        <f t="shared" si="1"/>
        <v xml:space="preserve"> </v>
      </c>
      <c r="AH43" s="87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/>
      <c r="B44" s="80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91"/>
      <c r="AB44" s="91"/>
      <c r="AC44" s="91"/>
      <c r="AD44" s="91"/>
      <c r="AE44" s="91"/>
      <c r="AF44" s="82"/>
      <c r="AG44" s="86" t="str">
        <f t="shared" si="1"/>
        <v xml:space="preserve"> </v>
      </c>
      <c r="AH44" s="87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/>
      <c r="B45" s="80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91"/>
      <c r="AB45" s="91"/>
      <c r="AC45" s="91"/>
      <c r="AD45" s="91"/>
      <c r="AE45" s="91"/>
      <c r="AF45" s="82"/>
      <c r="AG45" s="86" t="str">
        <f t="shared" si="1"/>
        <v xml:space="preserve"> </v>
      </c>
      <c r="AH45" s="87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/>
      <c r="B46" s="80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91"/>
      <c r="AB46" s="91"/>
      <c r="AC46" s="91"/>
      <c r="AD46" s="91"/>
      <c r="AE46" s="91"/>
      <c r="AF46" s="82"/>
      <c r="AG46" s="86" t="str">
        <f t="shared" si="1"/>
        <v xml:space="preserve"> </v>
      </c>
      <c r="AH46" s="87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/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91"/>
      <c r="AB47" s="91"/>
      <c r="AC47" s="91"/>
      <c r="AD47" s="91"/>
      <c r="AE47" s="91"/>
      <c r="AF47" s="82"/>
      <c r="AG47" s="86" t="str">
        <f t="shared" si="1"/>
        <v xml:space="preserve"> </v>
      </c>
      <c r="AH47" s="87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/>
      <c r="B48" s="80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91"/>
      <c r="AB48" s="91"/>
      <c r="AC48" s="91"/>
      <c r="AD48" s="91"/>
      <c r="AE48" s="91"/>
      <c r="AF48" s="82"/>
      <c r="AG48" s="86" t="str">
        <f t="shared" si="1"/>
        <v xml:space="preserve"> </v>
      </c>
      <c r="AH48" s="87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/>
      <c r="B49" s="80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91"/>
      <c r="AB49" s="91"/>
      <c r="AC49" s="91"/>
      <c r="AD49" s="91"/>
      <c r="AE49" s="91"/>
      <c r="AF49" s="82"/>
      <c r="AG49" s="86" t="str">
        <f t="shared" si="1"/>
        <v xml:space="preserve"> </v>
      </c>
      <c r="AH49" s="87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/>
      <c r="B50" s="80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91"/>
      <c r="AB50" s="91"/>
      <c r="AC50" s="91"/>
      <c r="AD50" s="91"/>
      <c r="AE50" s="91"/>
      <c r="AF50" s="82"/>
      <c r="AG50" s="88" t="str">
        <f t="shared" ref="AG50:AG52" si="4">IFERROR(AVERAGE(C50:AF50)," ")</f>
        <v xml:space="preserve"> </v>
      </c>
      <c r="AH50" s="87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/>
      <c r="B51" s="80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91"/>
      <c r="AB51" s="91"/>
      <c r="AC51" s="91"/>
      <c r="AD51" s="91"/>
      <c r="AE51" s="91"/>
      <c r="AF51" s="82"/>
      <c r="AG51" s="88" t="str">
        <f t="shared" si="4"/>
        <v xml:space="preserve"> </v>
      </c>
      <c r="AH51" s="87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3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92"/>
      <c r="AB52" s="92"/>
      <c r="AC52" s="92"/>
      <c r="AD52" s="92"/>
      <c r="AE52" s="92"/>
      <c r="AF52" s="85"/>
      <c r="AG52" s="88" t="str">
        <f t="shared" si="4"/>
        <v xml:space="preserve"> </v>
      </c>
      <c r="AH52" s="87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0">
        <f>IFERROR(AVERAGE(C3:C52),0)</f>
        <v>3</v>
      </c>
      <c r="D53" s="70">
        <f t="shared" ref="D53:AE53" si="5">IFERROR(AVERAGE(D3:D52),0)</f>
        <v>2</v>
      </c>
      <c r="E53" s="70">
        <f t="shared" si="5"/>
        <v>2.5</v>
      </c>
      <c r="F53" s="70">
        <f t="shared" si="5"/>
        <v>2.5</v>
      </c>
      <c r="G53" s="70">
        <f t="shared" si="5"/>
        <v>3</v>
      </c>
      <c r="H53" s="70">
        <f t="shared" si="5"/>
        <v>3</v>
      </c>
      <c r="I53" s="70">
        <f t="shared" si="5"/>
        <v>1.5</v>
      </c>
      <c r="J53" s="70">
        <f t="shared" si="5"/>
        <v>2.5</v>
      </c>
      <c r="K53" s="70">
        <f t="shared" si="5"/>
        <v>2.5</v>
      </c>
      <c r="L53" s="70">
        <f t="shared" si="5"/>
        <v>2.5</v>
      </c>
      <c r="M53" s="70">
        <f t="shared" si="5"/>
        <v>3</v>
      </c>
      <c r="N53" s="70">
        <f t="shared" si="5"/>
        <v>2.5</v>
      </c>
      <c r="O53" s="70">
        <f t="shared" si="5"/>
        <v>2</v>
      </c>
      <c r="P53" s="70">
        <f t="shared" si="5"/>
        <v>1</v>
      </c>
      <c r="Q53" s="70">
        <f t="shared" si="5"/>
        <v>1.5</v>
      </c>
      <c r="R53" s="70">
        <f t="shared" si="5"/>
        <v>2.5</v>
      </c>
      <c r="S53" s="70">
        <f t="shared" si="5"/>
        <v>1.5</v>
      </c>
      <c r="T53" s="70">
        <f t="shared" si="5"/>
        <v>2</v>
      </c>
      <c r="U53" s="70">
        <f t="shared" si="5"/>
        <v>1</v>
      </c>
      <c r="V53" s="70">
        <f t="shared" si="5"/>
        <v>1.5</v>
      </c>
      <c r="W53" s="70">
        <f t="shared" si="5"/>
        <v>2</v>
      </c>
      <c r="X53" s="70">
        <f t="shared" si="5"/>
        <v>1.5</v>
      </c>
      <c r="Y53" s="70">
        <f t="shared" si="5"/>
        <v>2</v>
      </c>
      <c r="Z53" s="70">
        <f t="shared" si="5"/>
        <v>1</v>
      </c>
      <c r="AA53" s="70">
        <f t="shared" si="5"/>
        <v>3.5</v>
      </c>
      <c r="AB53" s="70">
        <f t="shared" si="5"/>
        <v>4</v>
      </c>
      <c r="AC53" s="70">
        <f t="shared" si="5"/>
        <v>4</v>
      </c>
      <c r="AD53" s="70">
        <f t="shared" si="5"/>
        <v>4</v>
      </c>
      <c r="AE53" s="70">
        <f t="shared" si="5"/>
        <v>4</v>
      </c>
      <c r="AF53" s="70"/>
      <c r="AG53" s="114">
        <f>IFERROR(AVERAGE(AG3:AG52),0)</f>
        <v>2.396551724137931</v>
      </c>
      <c r="AH53" s="116"/>
    </row>
    <row r="54" spans="1:52" ht="75" customHeight="1" thickBot="1" x14ac:dyDescent="0.35">
      <c r="A54" s="14"/>
      <c r="B54" s="19" t="s">
        <v>14</v>
      </c>
      <c r="C54" s="71" t="str">
        <f>IF(AND(C53&gt;=1.5,C53&lt;=4),"ÖĞRETİLDİ",IF(AND(C53&lt;=1.49,C53&gt;0),"ÖĞRETİLEMEDİ",IF(C53=0," ")))</f>
        <v>ÖĞRETİLDİ</v>
      </c>
      <c r="D54" s="71" t="str">
        <f t="shared" ref="D54:Z54" si="6">IF(AND(D53&gt;=1.5,D53&lt;=4),"ÖĞRETİLDİ",IF(AND(D53&lt;=1.49,D53&gt;0),"ÖĞRETİLEMEDİ",IF(D53=0," ")))</f>
        <v>ÖĞRETİLDİ</v>
      </c>
      <c r="E54" s="71" t="str">
        <f t="shared" si="6"/>
        <v>ÖĞRETİLDİ</v>
      </c>
      <c r="F54" s="71" t="str">
        <f t="shared" si="6"/>
        <v>ÖĞRETİLDİ</v>
      </c>
      <c r="G54" s="71" t="str">
        <f t="shared" si="6"/>
        <v>ÖĞRETİLDİ</v>
      </c>
      <c r="H54" s="71" t="str">
        <f t="shared" si="6"/>
        <v>ÖĞRETİLDİ</v>
      </c>
      <c r="I54" s="71" t="str">
        <f t="shared" si="6"/>
        <v>ÖĞRETİLDİ</v>
      </c>
      <c r="J54" s="71" t="str">
        <f t="shared" si="6"/>
        <v>ÖĞRETİLDİ</v>
      </c>
      <c r="K54" s="71" t="str">
        <f t="shared" si="6"/>
        <v>ÖĞRETİLDİ</v>
      </c>
      <c r="L54" s="71" t="str">
        <f t="shared" si="6"/>
        <v>ÖĞRETİLDİ</v>
      </c>
      <c r="M54" s="71" t="str">
        <f t="shared" si="6"/>
        <v>ÖĞRETİLDİ</v>
      </c>
      <c r="N54" s="71" t="str">
        <f t="shared" si="6"/>
        <v>ÖĞRETİLDİ</v>
      </c>
      <c r="O54" s="71" t="str">
        <f t="shared" si="6"/>
        <v>ÖĞRETİLDİ</v>
      </c>
      <c r="P54" s="71" t="str">
        <f t="shared" si="6"/>
        <v>ÖĞRETİLEMEDİ</v>
      </c>
      <c r="Q54" s="71" t="str">
        <f t="shared" si="6"/>
        <v>ÖĞRETİLDİ</v>
      </c>
      <c r="R54" s="71" t="str">
        <f t="shared" si="6"/>
        <v>ÖĞRETİLDİ</v>
      </c>
      <c r="S54" s="71" t="str">
        <f t="shared" si="6"/>
        <v>ÖĞRETİLDİ</v>
      </c>
      <c r="T54" s="71" t="str">
        <f t="shared" si="6"/>
        <v>ÖĞRETİLDİ</v>
      </c>
      <c r="U54" s="71" t="str">
        <f t="shared" si="6"/>
        <v>ÖĞRETİLEMEDİ</v>
      </c>
      <c r="V54" s="71" t="str">
        <f t="shared" si="6"/>
        <v>ÖĞRETİLDİ</v>
      </c>
      <c r="W54" s="71" t="str">
        <f t="shared" si="6"/>
        <v>ÖĞRETİLDİ</v>
      </c>
      <c r="X54" s="71" t="str">
        <f t="shared" si="6"/>
        <v>ÖĞRETİLDİ</v>
      </c>
      <c r="Y54" s="71" t="str">
        <f t="shared" si="6"/>
        <v>ÖĞRETİLDİ</v>
      </c>
      <c r="Z54" s="71" t="str">
        <f t="shared" si="6"/>
        <v>ÖĞRETİLEMEDİ</v>
      </c>
      <c r="AA54" s="71" t="str">
        <f t="shared" ref="AA54" si="7">IF(AND(AA53&gt;=1.5,AA53&lt;=4),"ÖĞRETİLDİ",IF(AND(AA53&lt;=1.49,AA53&gt;0),"ÖĞRETİLEMEDİ",IF(AA53=0," ")))</f>
        <v>ÖĞRETİLDİ</v>
      </c>
      <c r="AB54" s="71" t="str">
        <f t="shared" ref="AB54" si="8">IF(AND(AB53&gt;=1.5,AB53&lt;=4),"ÖĞRETİLDİ",IF(AND(AB53&lt;=1.49,AB53&gt;0),"ÖĞRETİLEMEDİ",IF(AB53=0," ")))</f>
        <v>ÖĞRETİLDİ</v>
      </c>
      <c r="AC54" s="71" t="str">
        <f t="shared" ref="AC54" si="9">IF(AND(AC53&gt;=1.5,AC53&lt;=4),"ÖĞRETİLDİ",IF(AND(AC53&lt;=1.49,AC53&gt;0),"ÖĞRETİLEMEDİ",IF(AC53=0," ")))</f>
        <v>ÖĞRETİLDİ</v>
      </c>
      <c r="AD54" s="71" t="str">
        <f t="shared" ref="AD54" si="10">IF(AND(AD53&gt;=1.5,AD53&lt;=4),"ÖĞRETİLDİ",IF(AND(AD53&lt;=1.49,AD53&gt;0),"ÖĞRETİLEMEDİ",IF(AD53=0," ")))</f>
        <v>ÖĞRETİLDİ</v>
      </c>
      <c r="AE54" s="71" t="str">
        <f t="shared" ref="AE54" si="11">IF(AND(AE53&gt;=1.5,AE53&lt;=4),"ÖĞRETİLDİ",IF(AND(AE53&lt;=1.49,AE53&gt;0),"ÖĞRETİLEMEDİ",IF(AE53=0," ")))</f>
        <v>ÖĞRETİLDİ</v>
      </c>
      <c r="AF54" s="72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</v>
      </c>
      <c r="D57" s="28">
        <f t="shared" ref="D57:AF57" si="12">D53</f>
        <v>2</v>
      </c>
      <c r="E57" s="28">
        <f t="shared" si="12"/>
        <v>2.5</v>
      </c>
      <c r="F57" s="28">
        <f t="shared" si="12"/>
        <v>2.5</v>
      </c>
      <c r="G57" s="28">
        <f t="shared" si="12"/>
        <v>3</v>
      </c>
      <c r="H57" s="28">
        <f t="shared" si="12"/>
        <v>3</v>
      </c>
      <c r="I57" s="29">
        <f t="shared" si="12"/>
        <v>1.5</v>
      </c>
      <c r="J57" s="29">
        <f t="shared" si="12"/>
        <v>2.5</v>
      </c>
      <c r="K57" s="29">
        <f t="shared" si="12"/>
        <v>2.5</v>
      </c>
      <c r="L57" s="29">
        <f t="shared" si="12"/>
        <v>2.5</v>
      </c>
      <c r="M57" s="29">
        <f t="shared" si="12"/>
        <v>3</v>
      </c>
      <c r="N57" s="29">
        <f t="shared" si="12"/>
        <v>2.5</v>
      </c>
      <c r="O57" s="29">
        <f t="shared" si="12"/>
        <v>2</v>
      </c>
      <c r="P57" s="29">
        <f t="shared" si="12"/>
        <v>1</v>
      </c>
      <c r="Q57" s="29">
        <f t="shared" si="12"/>
        <v>1.5</v>
      </c>
      <c r="R57" s="29">
        <f t="shared" si="12"/>
        <v>2.5</v>
      </c>
      <c r="S57" s="29">
        <f t="shared" si="12"/>
        <v>1.5</v>
      </c>
      <c r="T57" s="29">
        <f t="shared" si="12"/>
        <v>2</v>
      </c>
      <c r="U57" s="28">
        <f t="shared" si="12"/>
        <v>1</v>
      </c>
      <c r="V57" s="28">
        <f t="shared" si="12"/>
        <v>1.5</v>
      </c>
      <c r="W57" s="28">
        <f t="shared" si="12"/>
        <v>2</v>
      </c>
      <c r="X57" s="28">
        <f t="shared" si="12"/>
        <v>1.5</v>
      </c>
      <c r="Y57" s="28">
        <f t="shared" si="12"/>
        <v>2</v>
      </c>
      <c r="Z57" s="28">
        <f t="shared" si="12"/>
        <v>1</v>
      </c>
      <c r="AA57" s="28">
        <f t="shared" si="12"/>
        <v>3.5</v>
      </c>
      <c r="AB57" s="28">
        <f t="shared" si="12"/>
        <v>4</v>
      </c>
      <c r="AC57" s="28">
        <f t="shared" si="12"/>
        <v>4</v>
      </c>
      <c r="AD57" s="28">
        <f t="shared" si="12"/>
        <v>4</v>
      </c>
      <c r="AE57" s="28">
        <f t="shared" si="12"/>
        <v>4</v>
      </c>
      <c r="AF57" s="30">
        <f t="shared" si="12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HB.1.3.1. Kişisel bakımını düzenli olarak yapar.</v>
      </c>
      <c r="D58" s="34" t="str">
        <f t="shared" ref="D58:AF58" si="13">D2</f>
        <v>HB.1.3.2. Sağlığını korumak için alması gereken önlemleri fark eder.</v>
      </c>
      <c r="E58" s="34" t="str">
        <f t="shared" si="13"/>
        <v>HB.1.3.3. Sağlığı için yararlı yiyecek ve içecekleri seçer.</v>
      </c>
      <c r="F58" s="34" t="str">
        <f t="shared" si="13"/>
        <v>HB.1.3.4. Gün içerisinde öğünlere uygun ve dengeli beslenir.</v>
      </c>
      <c r="G58" s="34" t="str">
        <f t="shared" si="13"/>
        <v>HB.1.3.5. Temizlik kurallarına dikkat ederek kendisi için yiyecek hazırlar.</v>
      </c>
      <c r="H58" s="34" t="str">
        <f t="shared" si="13"/>
        <v>HB.1.3.6. Yemek yerken görgü kurallarına uyar.</v>
      </c>
      <c r="I58" s="34" t="str">
        <f t="shared" si="13"/>
        <v>HB.1.3.7. Kitle iletişim araçlarını kullanırken beden sağlığını korumaya özen gösterir.</v>
      </c>
      <c r="J58" s="34" t="str">
        <f t="shared" si="13"/>
        <v>HB.1.4.1. Okulda ve evde güvenlik kurallarına uyar.</v>
      </c>
      <c r="K58" s="34" t="str">
        <f t="shared" si="13"/>
        <v>HB.1.4.2. Okula geliş ve okuldan gidişlerde insanların trafikteki davranışlarını gözlemler.</v>
      </c>
      <c r="L58" s="34" t="str">
        <f t="shared" si="13"/>
        <v>HB.1.4.3. Okula geliş ve gidişlerinde trafik kurallarına uyar.</v>
      </c>
      <c r="M58" s="34" t="str">
        <f t="shared" si="13"/>
        <v>HB.1.4.4. Çevresindeki kişilerle iletişim kurarken güvenlik kurallarını uygular.</v>
      </c>
      <c r="N58" s="34" t="str">
        <f t="shared" si="13"/>
        <v>HB.1.4.5. Acil durumlar sırasında yapılması gerekenleri söyler.</v>
      </c>
      <c r="O58" s="34" t="str">
        <f t="shared" si="13"/>
        <v>HB.1.4.6. Teknolojik araç ve gereçleri güvenli bir şekilde kullanır.</v>
      </c>
      <c r="P58" s="34" t="str">
        <f t="shared" si="13"/>
        <v>HB.1.4.7. Kendisi için güvenli ve güvensiz alanları ayırt eder.</v>
      </c>
      <c r="Q58" s="34" t="str">
        <f t="shared" si="13"/>
        <v>HB.1.5.1. Yaşadığı yeri bilir.</v>
      </c>
      <c r="R58" s="34" t="str">
        <f t="shared" si="13"/>
        <v>HB.1.5.2. Yakın çevresindeki tarihî, doğal ve turistik yerleri fark eder.</v>
      </c>
      <c r="S58" s="34" t="str">
        <f t="shared" si="13"/>
        <v>HB.1.5.3. Ülkemizin genel özelliklerini tanır.</v>
      </c>
      <c r="T58" s="34" t="str">
        <f t="shared" si="13"/>
        <v>HB.1.5.4. Ülkemizde, farklı kültürlerden insanlarla bir arada yaşadığını fark eder.</v>
      </c>
      <c r="U58" s="34" t="str">
        <f t="shared" si="13"/>
        <v>HB.1.5.5. Atatürk’ün hayatını bilir.</v>
      </c>
      <c r="V58" s="34" t="str">
        <f t="shared" si="13"/>
        <v>HB.1.5.6. Millî gün, bayram, tören ve kutlamalara katılmaya istekli olur.</v>
      </c>
      <c r="W58" s="34" t="str">
        <f t="shared" si="13"/>
        <v>HB.1.5.7. Dinî gün ve bayram kutlamalarına istekle katılır.</v>
      </c>
      <c r="X58" s="34" t="str">
        <f t="shared" si="13"/>
        <v>HB.1.6.1. Yakın çevresinde bulunan hayvanları gözlemler.</v>
      </c>
      <c r="Y58" s="34" t="str">
        <f t="shared" si="13"/>
        <v>HB.1.6.2. Yakın çevresinde bulunan bitkileri gözlemler.</v>
      </c>
      <c r="Z58" s="34" t="str">
        <f t="shared" si="13"/>
        <v>HB.1.6.3. Yakın çevresinde bulunan hayvanları ve bitkileri korumaya özen gösterir.</v>
      </c>
      <c r="AA58" s="34" t="str">
        <f t="shared" si="13"/>
        <v>HB.1.6.4. Doğayı ve çevresini temiz tutma konusunda duyarlı olur.</v>
      </c>
      <c r="AB58" s="34" t="str">
        <f t="shared" si="13"/>
        <v>HB.1.6.5. Geri dönüşümü yapılabilecek maddeleri ayırt eder.</v>
      </c>
      <c r="AC58" s="34" t="str">
        <f t="shared" si="13"/>
        <v>HB.1.6.6. Güneş, Ay, Dünya ve yıldızları gözlemler.</v>
      </c>
      <c r="AD58" s="34" t="str">
        <f t="shared" si="13"/>
        <v>HB.1.6.7. Mevsimleri ve özelliklerini araştırır.</v>
      </c>
      <c r="AE58" s="34" t="str">
        <f t="shared" si="13"/>
        <v>HB.1.6.8. Mevsimlere göre doğada meydana gelen değişiklikleri kavrar.</v>
      </c>
      <c r="AF58" s="35">
        <f t="shared" si="13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1.7586206896551724</v>
      </c>
      <c r="D60" s="38">
        <f>+$AG$4</f>
        <v>3.0344827586206895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1.7586206896551724</v>
      </c>
      <c r="D64" s="46">
        <f>AG4</f>
        <v>3.0344827586206895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4</v>
      </c>
      <c r="D68" s="51">
        <f>MATCH(C68,$C$53:$AF$53,0)</f>
        <v>26</v>
      </c>
      <c r="E68" s="52">
        <f>D68</f>
        <v>26</v>
      </c>
      <c r="F68" s="51">
        <f ca="1">HLOOKUP(C68,OFFSET(C53,0,G68,4,30-G68),4,0)</f>
        <v>27</v>
      </c>
      <c r="G68" s="53">
        <f>MATCH(C68,C53:AF53,0)</f>
        <v>26</v>
      </c>
      <c r="H68" s="32"/>
      <c r="I68" s="54">
        <f>SMALL($C$53:$AF$53,1)</f>
        <v>1</v>
      </c>
      <c r="J68" s="51">
        <f>MATCH(I68,$C$53:$AF$53,0)</f>
        <v>14</v>
      </c>
      <c r="K68" s="52">
        <f>J68</f>
        <v>14</v>
      </c>
      <c r="L68" s="51">
        <f ca="1">HLOOKUP(I68,OFFSET(C53,0,M68,4,30-M68),4,0)</f>
        <v>19</v>
      </c>
      <c r="M68" s="53">
        <f>MATCH(I68,C53:AF53,0)</f>
        <v>14</v>
      </c>
      <c r="N68" s="32"/>
      <c r="O68" s="32"/>
      <c r="P68" s="32"/>
      <c r="Q68" s="50">
        <f>LARGE($AG$3:$AG$52,1)</f>
        <v>3.0344827586206895</v>
      </c>
      <c r="R68" s="51">
        <f>MATCH(Q68,C60:AZ60,0)</f>
        <v>2</v>
      </c>
      <c r="S68" s="52">
        <f>R68</f>
        <v>2</v>
      </c>
      <c r="T68" s="51" t="e">
        <f ca="1">HLOOKUP(Q68,OFFSET(C60,0,U68,4,50-U68),4,0)</f>
        <v>#N/A</v>
      </c>
      <c r="U68" s="53">
        <f>MATCH(Q68,AG3:AG52,0)</f>
        <v>2</v>
      </c>
      <c r="V68" s="32"/>
      <c r="W68" s="54">
        <f>SMALL($AG$3:$AG$52,1)</f>
        <v>1.7586206896551724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4</v>
      </c>
      <c r="D69" s="55">
        <f t="shared" ref="D69:D70" si="14">MATCH(C69,$C$53:$AF$53,0)</f>
        <v>26</v>
      </c>
      <c r="E69" s="56">
        <f ca="1">IF(D68=D69,F68,D69)</f>
        <v>27</v>
      </c>
      <c r="F69" s="55">
        <f ca="1">HLOOKUP(C69,OFFSET(C53,0,G69,4,30-G69),4,0)</f>
        <v>27</v>
      </c>
      <c r="G69" s="43">
        <f>MATCH(C69,C53:AF53,0)</f>
        <v>26</v>
      </c>
      <c r="H69" s="32"/>
      <c r="I69" s="57">
        <f>SMALL($C$53:$AF$53,2)</f>
        <v>1</v>
      </c>
      <c r="J69" s="55">
        <f t="shared" ref="J69:J70" si="15">MATCH(I69,$C$53:$AF$53,0)</f>
        <v>14</v>
      </c>
      <c r="K69" s="56">
        <f ca="1">IF(J68=J69,L68,J69)</f>
        <v>19</v>
      </c>
      <c r="L69" s="55">
        <f ca="1">HLOOKUP(I69,OFFSET(C53,0,M69,4,30-M69),4,0)</f>
        <v>19</v>
      </c>
      <c r="M69" s="43">
        <f>MATCH(I69,C53:AF53,0)</f>
        <v>14</v>
      </c>
      <c r="N69" s="32"/>
      <c r="O69" s="32"/>
      <c r="P69" s="32"/>
      <c r="Q69" s="27">
        <f>LARGE($AG$3:$AG$52,2)</f>
        <v>1.7586206896551724</v>
      </c>
      <c r="R69" s="55">
        <f>MATCH(Q69,C60:AZ60,0)</f>
        <v>1</v>
      </c>
      <c r="S69" s="56">
        <f>IF(R68=R69,T68,R69)</f>
        <v>1</v>
      </c>
      <c r="T69" s="55" t="e">
        <f ca="1">HLOOKUP(Q69,OFFSET(C60,0,U69,4,50-U69),4,0)</f>
        <v>#N/A</v>
      </c>
      <c r="U69" s="43">
        <f>MATCH(Q69,AG3:AG52,0)</f>
        <v>1</v>
      </c>
      <c r="V69" s="32"/>
      <c r="W69" s="57">
        <f>SMALL($AG$3:$AG$52,2)</f>
        <v>3.0344827586206895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4</v>
      </c>
      <c r="D70" s="59">
        <f t="shared" si="14"/>
        <v>26</v>
      </c>
      <c r="E70" s="60">
        <f ca="1">IF(D69=D70,F69,D70)</f>
        <v>27</v>
      </c>
      <c r="F70" s="59">
        <f ca="1">HLOOKUP(C70,OFFSET(C53,0,G70,4,30-G70),4,0)</f>
        <v>27</v>
      </c>
      <c r="G70" s="49">
        <f>MATCH(C70,C53:AF53,0)</f>
        <v>26</v>
      </c>
      <c r="H70" s="32"/>
      <c r="I70" s="61">
        <f>SMALL($C$53:$AF$53,3)</f>
        <v>1</v>
      </c>
      <c r="J70" s="59">
        <f t="shared" si="15"/>
        <v>14</v>
      </c>
      <c r="K70" s="60">
        <f ca="1">IF(J69=J70,L69,J70)</f>
        <v>19</v>
      </c>
      <c r="L70" s="59">
        <f ca="1">HLOOKUP(I70,OFFSET(C53,0,M70,4,30-M70),4,0)</f>
        <v>19</v>
      </c>
      <c r="M70" s="49">
        <f>MATCH(I70,C53:AF53,0)</f>
        <v>14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/4JBD8XE3Ypc+CzIVu8KpEDH4eGCwDcLSR1cywWYzPWixBvyBKm4Wo0IZihlZfEAXNi5OzOqE2yh62r+1puEWg==" saltValue="GeOdL0ge4vX90OcHohAvyg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Sistem</cp:lastModifiedBy>
  <cp:lastPrinted>2019-12-09T18:19:51Z</cp:lastPrinted>
  <dcterms:created xsi:type="dcterms:W3CDTF">2019-09-10T05:38:35Z</dcterms:created>
  <dcterms:modified xsi:type="dcterms:W3CDTF">2024-02-23T18:38:44Z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