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5" l="1"/>
  <c r="AG21" i="2"/>
  <c r="AG20" i="2"/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H21" i="2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<sst xmlns="http://schemas.openxmlformats.org/spreadsheetml/2006/main" count="43" uniqueCount="37">
  <si>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</si>
  <si>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</si>
  <si>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</si>
  <si>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</si>
  <si>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</si>
  <si>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</si>
  <si>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</si>
  <si>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</si>
  <si>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</si>
  <si>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</si>
  <si>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</si>
  <si>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</si>
  <si>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</si>
  <si>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</si>
  <si>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</si>
  <si>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</si>
  <si>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</si>
  <si>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SB.4.1.1. Resmî kimlik belgesini inceleyerek kişisel kimliğine ilişkin çıkarımlarda bulunur.</t>
  </si>
  <si>
    <t>SB.4.1.2. Yaşamına ilişkin belli başlı olayları kronolojik sıraya koyar.</t>
  </si>
  <si>
    <t>SB.4.1.3. Bireysel ilgi, ihtiyaç ve yeteneklerini tanır.</t>
  </si>
  <si>
    <t>SB.4.1.4. Kendisini farklı özelliklere sahip diğer bireylerin yerine koyar.</t>
  </si>
  <si>
    <t>SB.4.1.5. Diğer bireylerin farklı özelliklerini saygı ile karşılar.</t>
  </si>
  <si>
    <t>SB.4.2.1. Sözlü, yazılı, görsel kaynaklar ve nesnelerden yararlanarak aile tarihi çalışması yapar.</t>
  </si>
  <si>
    <t>SB.4.2.2. Ailesi ve çevresindeki millî kültürü yansıtan ögeleri araştırarak örnekler verir.</t>
  </si>
  <si>
    <t>SB.4.2.3. Geleneksel çocuk oyunlarını değişim ve süreklilik açısından günümüzdeki oyunlarla karşılaştırır.</t>
  </si>
  <si>
    <t>SB.4.2.4. Millî Mücadele kahramanlarının hayatlarından hareketle Millî Mücadele’nin önemini kavrar.</t>
  </si>
  <si>
    <t>SB.4.3.1. Çevresindeki herhangi bir yerin konumu ile ilgili çıkarımlarda bulunur</t>
  </si>
  <si>
    <t>SB.4.3.2. Günlük yaşamında kullandığı mekânların krokisini çizer.</t>
  </si>
  <si>
    <t>SB.4.3.3. Yaşadığı çevredeki doğal ve beşerî unsurları ayırt eder</t>
  </si>
  <si>
    <t>SB.4.3.4. Çevresinde meydana gelen hava olaylarını gözlemleyerek bulgularını resimli grafiklere aktarır.</t>
  </si>
  <si>
    <t>SB.4.3.5. Yaşadığı yer ve çevresindeki yer şekilleri ve nüfus özellikleri hakkında çıkarımlarda bulunur.</t>
  </si>
  <si>
    <t>SB.4.3.6. Doğal afetlere yönelik gerekli hazırlıkları yapar.</t>
  </si>
  <si>
    <t>2022-2023 Eğitim Öğretim Yılı
1.Dönem 
4.Sınıf Sosyal Bilgiler
Kazanım Değerlendirme Ölçeği</t>
  </si>
  <si>
    <t>www.mbsunu.com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</si>
  <si>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4. Ölçeğin yapımcı bilgisini değiştirmek telif ihlalidir, lütfen buna dikkat edelim.</t>
    </r>
  </si>
  <si>
    <t>SB.4.4.1. Çevresindeki teknolojik ürünleri, kullanım alanlarına göre sınıflandırır.</t>
  </si>
  <si>
    <t>SB.4.4.2. Teknolojik ürünlerin geçmişteki ve bugünkü kullanımlarını karşılaştırır.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</si>
</sst>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9" fillId="0" borderId="25" xfId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textRotation="90" wrapText="1"/>
      <protection hidden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12" xfId="0" applyFont="1" applyBorder="1" applyAlignment="1" applyProtection="1">
      <alignment horizontal="center" vertical="center" textRotation="90" wrapText="1"/>
      <protection hidden="1"/>
    </xf>
    <xf numFmtId="0" fontId="20" fillId="0" borderId="4" xfId="0" applyFont="1" applyFill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E10" sqref="E10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1" t="s">
        <v>16</v>
      </c>
      <c r="C1" s="102"/>
      <c r="D1" s="102"/>
      <c r="E1" s="102"/>
      <c r="F1" s="103"/>
    </row>
    <row r="2" spans="2:6" ht="30.75" customHeight="1" x14ac:dyDescent="0.3">
      <c r="B2" s="107" t="s">
        <v>10</v>
      </c>
      <c r="C2" s="108"/>
      <c r="D2" s="22" t="s">
        <v>7</v>
      </c>
      <c r="E2" s="22" t="s">
        <v>8</v>
      </c>
      <c r="F2" s="13"/>
    </row>
    <row r="3" spans="2:6" ht="30" customHeight="1" x14ac:dyDescent="0.3">
      <c r="B3" s="106" t="s">
        <v>6</v>
      </c>
      <c r="C3" s="70" t="s">
        <v>4</v>
      </c>
      <c r="D3" s="71">
        <f>HLOOKUP(VERİLER!E68,VERİLER!$C$56:$AF$57,2,0)</f>
        <v>5</v>
      </c>
      <c r="E3" s="71">
        <f>HLOOKUP(VERİLER!E69,VERİLER!$C$56:$AF$57,2,0)</f>
        <v>4</v>
      </c>
      <c r="F3" s="112" t="s">
        <v>32</v>
      </c>
    </row>
    <row r="4" spans="2:6" ht="30" customHeight="1" x14ac:dyDescent="0.3">
      <c r="B4" s="106"/>
      <c r="C4" s="70" t="s">
        <v>5</v>
      </c>
      <c r="D4" s="72" t="str">
        <f>HLOOKUP(VERİLER!E68,VERİLER!$C$56:$AF$58,3,0)</f>
        <v>SB.4.1.1. Resmî kimlik belgesini inceleyerek kişisel kimliğine ilişkin çıkarımlarda bulunur.</v>
      </c>
      <c r="E4" s="72" t="str">
        <f>HLOOKUP(VERİLER!E69,VERİLER!$C$56:$AF$58,3,0)</f>
        <v>SB.4.1.2. Yaşamına ilişkin belli başlı olayları kronolojik sıraya koyar.</v>
      </c>
      <c r="F4" s="113"/>
    </row>
    <row r="5" spans="2:6" ht="19.95" customHeight="1" x14ac:dyDescent="0.3">
      <c r="B5" s="118"/>
      <c r="C5" s="119"/>
      <c r="D5" s="119"/>
      <c r="E5" s="120"/>
      <c r="F5" s="113"/>
    </row>
    <row r="6" spans="2:6" ht="30" customHeight="1" x14ac:dyDescent="0.3">
      <c r="B6" s="106" t="s">
        <v>9</v>
      </c>
      <c r="C6" s="70" t="s">
        <v>4</v>
      </c>
      <c r="D6" s="71">
        <f>HLOOKUP(VERİLER!K68,VERİLER!$C$56:$AF$57,2,0)</f>
        <v>1</v>
      </c>
      <c r="E6" s="71">
        <f>HLOOKUP(VERİLER!K69,VERİLER!$C$56:$AF$57,2,0)</f>
        <v>3</v>
      </c>
      <c r="F6" s="113"/>
    </row>
    <row r="7" spans="2:6" ht="30" customHeight="1" x14ac:dyDescent="0.3">
      <c r="B7" s="106"/>
      <c r="C7" s="70" t="s">
        <v>5</v>
      </c>
      <c r="D7" s="72" t="str">
        <f>HLOOKUP(VERİLER!K68,VERİLER!$C$56:$AF$58,3,0)</f>
        <v>SB.4.4.2. Teknolojik ürünlerin geçmişteki ve bugünkü kullanımlarını karşılaştırır.</v>
      </c>
      <c r="E7" s="72" t="str">
        <f>HLOOKUP(VERİLER!K69,VERİLER!$C$56:$AF$58,3,0)</f>
        <v>SB.4.1.3. Bireysel ilgi, ihtiyaç ve yeteneklerini tanır.</v>
      </c>
      <c r="F7" s="114"/>
    </row>
    <row r="8" spans="2:6" ht="19.95" customHeight="1" x14ac:dyDescent="0.3">
      <c r="B8" s="109"/>
      <c r="C8" s="110"/>
      <c r="D8" s="110"/>
      <c r="E8" s="110"/>
      <c r="F8" s="111"/>
    </row>
    <row r="9" spans="2:6" ht="30" customHeight="1" x14ac:dyDescent="0.3">
      <c r="B9" s="106" t="s">
        <v>12</v>
      </c>
      <c r="C9" s="70" t="s">
        <v>4</v>
      </c>
      <c r="D9" s="71">
        <f>IFERROR(LARGE(VERİLER!AG3:AG52,1),0)</f>
        <v>4.7647058823529411</v>
      </c>
      <c r="E9" s="71">
        <f>IFERROR(LARGE(VERİLER!AG3:AG52,2),0)</f>
        <v>2.0588235294117645</v>
      </c>
      <c r="F9" s="115" t="s">
        <v>34</v>
      </c>
    </row>
    <row r="10" spans="2:6" ht="30" customHeight="1" x14ac:dyDescent="0.3">
      <c r="B10" s="106"/>
      <c r="C10" s="70" t="s">
        <v>11</v>
      </c>
      <c r="D10" s="71" t="str">
        <f>HLOOKUP(VERİLER!S68,VERİLER!C63:AZ65,3,0)</f>
        <v>ALİ</v>
      </c>
      <c r="E10" s="71" t="str">
        <f>HLOOKUP(VERİLER!S69,VERİLER!C63:AZ65,3,0)</f>
        <v>VELİ</v>
      </c>
      <c r="F10" s="116"/>
    </row>
    <row r="11" spans="2:6" ht="19.95" customHeight="1" x14ac:dyDescent="0.3">
      <c r="B11" s="73"/>
      <c r="C11" s="74"/>
      <c r="D11" s="74"/>
      <c r="E11" s="74"/>
      <c r="F11" s="116"/>
    </row>
    <row r="12" spans="2:6" ht="30" customHeight="1" x14ac:dyDescent="0.3">
      <c r="B12" s="106" t="s">
        <v>13</v>
      </c>
      <c r="C12" s="70" t="s">
        <v>4</v>
      </c>
      <c r="D12" s="71">
        <f>IFERROR(SMALL(VERİLER!AG3:AG52,1),0)</f>
        <v>2.0588235294117645</v>
      </c>
      <c r="E12" s="71">
        <f>IFERROR(SMALL(VERİLER!AG3:AG52,2),0)</f>
        <v>4.7647058823529411</v>
      </c>
      <c r="F12" s="116"/>
    </row>
    <row r="13" spans="2:6" ht="30" customHeight="1" x14ac:dyDescent="0.3">
      <c r="B13" s="106"/>
      <c r="C13" s="70" t="s">
        <v>11</v>
      </c>
      <c r="D13" s="71" t="str">
        <f>HLOOKUP(VERİLER!Y68,VERİLER!C63:AZ65,3,0)</f>
        <v>VELİ</v>
      </c>
      <c r="E13" s="71" t="str">
        <f>HLOOKUP(VERİLER!Y69,VERİLER!C63:AZ65,3,0)</f>
        <v>ALİ</v>
      </c>
      <c r="F13" s="117"/>
    </row>
    <row r="14" spans="2:6" ht="19.95" customHeight="1" x14ac:dyDescent="0.3">
      <c r="B14" s="109"/>
      <c r="C14" s="110"/>
      <c r="D14" s="110"/>
      <c r="E14" s="110"/>
      <c r="F14" s="111"/>
    </row>
    <row r="15" spans="2:6" ht="30" customHeight="1" thickBot="1" x14ac:dyDescent="0.35">
      <c r="B15" s="75" t="s">
        <v>15</v>
      </c>
      <c r="C15" s="76">
        <f>+VERİLER!AG53</f>
        <v>3.4117647058823528</v>
      </c>
      <c r="D15" s="125" t="s">
        <v>33</v>
      </c>
      <c r="E15" s="104"/>
      <c r="F15" s="105"/>
    </row>
    <row r="16" spans="2:6" ht="19.2" thickTop="1" x14ac:dyDescent="0.3"/>
  </sheetData>
  <sheetProtection algorithmName="SHA-512" hashValue="HeogGfLCYNW2o5L7clGCN9c0AbVBfGlfHzDOli7XXPHY+i+2YY0rtddB+jF6GmbA45k+w8OKtnjndc/e0OydvA==" saltValue="wlleHVKxC8+YvL/tj+7EM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T3" sqref="T3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5</v>
      </c>
      <c r="D1" s="10">
        <f t="shared" ref="D1:AD1" si="0">+D53</f>
        <v>4</v>
      </c>
      <c r="E1" s="10">
        <f t="shared" si="0"/>
        <v>3</v>
      </c>
      <c r="F1" s="10">
        <f t="shared" si="0"/>
        <v>3.5</v>
      </c>
      <c r="G1" s="10">
        <f t="shared" si="0"/>
        <v>3</v>
      </c>
      <c r="H1" s="10">
        <f t="shared" si="0"/>
        <v>3.5</v>
      </c>
      <c r="I1" s="10">
        <f t="shared" si="0"/>
        <v>3.5</v>
      </c>
      <c r="J1" s="10">
        <f t="shared" si="0"/>
        <v>4</v>
      </c>
      <c r="K1" s="10">
        <f t="shared" si="0"/>
        <v>3</v>
      </c>
      <c r="L1" s="10">
        <f t="shared" si="0"/>
        <v>3.5</v>
      </c>
      <c r="M1" s="10">
        <f t="shared" si="0"/>
        <v>3.5</v>
      </c>
      <c r="N1" s="10">
        <f t="shared" si="0"/>
        <v>3.5</v>
      </c>
      <c r="O1" s="10">
        <f t="shared" si="0"/>
        <v>4</v>
      </c>
      <c r="P1" s="10">
        <f t="shared" si="0"/>
        <v>3</v>
      </c>
      <c r="Q1" s="10">
        <f t="shared" si="0"/>
        <v>3.5</v>
      </c>
      <c r="R1" s="10">
        <f t="shared" si="0"/>
        <v>3.5</v>
      </c>
      <c r="S1" s="10">
        <f t="shared" si="0"/>
        <v>1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28" t="s">
        <v>17</v>
      </c>
      <c r="D2" s="129" t="s">
        <v>18</v>
      </c>
      <c r="E2" s="126" t="s">
        <v>19</v>
      </c>
      <c r="F2" s="126" t="s">
        <v>20</v>
      </c>
      <c r="G2" s="129" t="s">
        <v>21</v>
      </c>
      <c r="H2" s="126" t="s">
        <v>22</v>
      </c>
      <c r="I2" s="126" t="s">
        <v>23</v>
      </c>
      <c r="J2" s="126" t="s">
        <v>24</v>
      </c>
      <c r="K2" s="126" t="s">
        <v>25</v>
      </c>
      <c r="L2" s="126" t="s">
        <v>26</v>
      </c>
      <c r="M2" s="126" t="s">
        <v>27</v>
      </c>
      <c r="N2" s="126" t="s">
        <v>28</v>
      </c>
      <c r="O2" s="126" t="s">
        <v>29</v>
      </c>
      <c r="P2" s="126" t="s">
        <v>30</v>
      </c>
      <c r="Q2" s="126" t="s">
        <v>31</v>
      </c>
      <c r="R2" s="126" t="s">
        <v>35</v>
      </c>
      <c r="S2" s="127" t="s">
        <v>36</v>
      </c>
      <c r="T2" s="100"/>
      <c r="U2" s="88"/>
      <c r="V2" s="88"/>
      <c r="W2" s="89"/>
      <c r="X2" s="88"/>
      <c r="Y2" s="88"/>
      <c r="Z2" s="88"/>
      <c r="AA2" s="88"/>
      <c r="AB2" s="88"/>
      <c r="AC2" s="88"/>
      <c r="AD2" s="91"/>
      <c r="AE2" s="91"/>
      <c r="AF2" s="63"/>
      <c r="AG2" s="12" t="s">
        <v>2</v>
      </c>
      <c r="AH2" s="11" t="s">
        <v>3</v>
      </c>
    </row>
    <row r="3" spans="1:38" ht="13.95" customHeight="1" x14ac:dyDescent="0.3">
      <c r="A3" s="16">
        <f>+AG3</f>
        <v>4.7647058823529411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64">
        <f t="shared" ref="AG3:AG49" si="1">IFERROR(AVERAGE(C3:AF3)," ")</f>
        <v>4.7647058823529411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2.0588235294117645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5"/>
      <c r="AG4" s="64">
        <f t="shared" si="1"/>
        <v>2.0588235294117645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 t="str">
        <f t="shared" si="2"/>
        <v xml:space="preserve"> </v>
      </c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  <c r="AG5" s="64" t="str">
        <f t="shared" si="1"/>
        <v xml:space="preserve"> </v>
      </c>
      <c r="AH5" s="65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 t="str">
        <f t="shared" si="2"/>
        <v xml:space="preserve"> </v>
      </c>
      <c r="B6" s="80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64" t="str">
        <f t="shared" si="1"/>
        <v xml:space="preserve"> </v>
      </c>
      <c r="AH6" s="65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 t="str">
        <f t="shared" si="2"/>
        <v xml:space="preserve"> </v>
      </c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64" t="str">
        <f t="shared" si="1"/>
        <v xml:space="preserve"> </v>
      </c>
      <c r="AH7" s="65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 t="str">
        <f t="shared" si="2"/>
        <v xml:space="preserve"> 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  <c r="AG8" s="64" t="str">
        <f t="shared" si="1"/>
        <v xml:space="preserve"> </v>
      </c>
      <c r="AH8" s="65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 t="str">
        <f t="shared" si="2"/>
        <v xml:space="preserve"> 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5"/>
      <c r="AG9" s="64" t="str">
        <f t="shared" si="1"/>
        <v xml:space="preserve"> </v>
      </c>
      <c r="AH9" s="65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 t="str">
        <f t="shared" si="2"/>
        <v xml:space="preserve"> 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64" t="str">
        <f t="shared" si="1"/>
        <v xml:space="preserve"> </v>
      </c>
      <c r="AH10" s="65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 t="str">
        <f t="shared" si="2"/>
        <v xml:space="preserve"> </v>
      </c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  <c r="AG11" s="64" t="str">
        <f t="shared" si="1"/>
        <v xml:space="preserve"> </v>
      </c>
      <c r="AH11" s="65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 t="str">
        <f t="shared" si="2"/>
        <v xml:space="preserve"> </v>
      </c>
      <c r="B12" s="83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64" t="str">
        <f t="shared" si="1"/>
        <v xml:space="preserve"> </v>
      </c>
      <c r="AH12" s="65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 t="str">
        <f t="shared" si="2"/>
        <v xml:space="preserve"> </v>
      </c>
      <c r="B13" s="8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64" t="str">
        <f t="shared" si="1"/>
        <v xml:space="preserve"> </v>
      </c>
      <c r="AH13" s="65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 t="str">
        <f t="shared" si="2"/>
        <v xml:space="preserve"> </v>
      </c>
      <c r="B14" s="80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64" t="str">
        <f t="shared" si="1"/>
        <v xml:space="preserve"> </v>
      </c>
      <c r="AH14" s="65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 t="str">
        <f t="shared" si="2"/>
        <v xml:space="preserve"> </v>
      </c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5"/>
      <c r="AG15" s="64" t="str">
        <f t="shared" si="1"/>
        <v xml:space="preserve"> </v>
      </c>
      <c r="AH15" s="65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 t="str">
        <f t="shared" si="2"/>
        <v xml:space="preserve"> </v>
      </c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5"/>
      <c r="AG16" s="64" t="str">
        <f t="shared" si="1"/>
        <v xml:space="preserve"> </v>
      </c>
      <c r="AH16" s="65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 t="str">
        <f t="shared" si="2"/>
        <v xml:space="preserve"> </v>
      </c>
      <c r="B17" s="80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  <c r="AG17" s="64" t="str">
        <f t="shared" si="1"/>
        <v xml:space="preserve"> </v>
      </c>
      <c r="AH17" s="65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 t="str">
        <f t="shared" si="2"/>
        <v xml:space="preserve"> </v>
      </c>
      <c r="B18" s="8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/>
      <c r="AG18" s="64" t="str">
        <f t="shared" si="1"/>
        <v xml:space="preserve"> </v>
      </c>
      <c r="AH18" s="65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 t="str">
        <f t="shared" si="2"/>
        <v xml:space="preserve"> </v>
      </c>
      <c r="B19" s="80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  <c r="AG19" s="64" t="str">
        <f t="shared" si="1"/>
        <v xml:space="preserve"> </v>
      </c>
      <c r="AH19" s="65" t="str">
        <f t="shared" si="3"/>
        <v xml:space="preserve"> </v>
      </c>
      <c r="AI19" s="3"/>
      <c r="AJ19" s="3"/>
      <c r="AK19" s="20"/>
      <c r="AL19" s="21"/>
    </row>
    <row r="20" spans="1:38" ht="13.95" customHeight="1" x14ac:dyDescent="0.3">
      <c r="A20" s="16" t="str">
        <f t="shared" si="2"/>
        <v xml:space="preserve"> </v>
      </c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64" t="str">
        <f>IFERROR(AVERAGE(C20:AF20)," ")</f>
        <v xml:space="preserve"> </v>
      </c>
      <c r="AH20" s="65" t="str">
        <f t="shared" si="3"/>
        <v xml:space="preserve"> </v>
      </c>
      <c r="AI20" s="3"/>
      <c r="AJ20" s="3"/>
      <c r="AK20" s="20"/>
      <c r="AL20" s="21"/>
    </row>
    <row r="21" spans="1:38" ht="13.95" customHeight="1" x14ac:dyDescent="0.3">
      <c r="A21" s="16" t="str">
        <f t="shared" si="2"/>
        <v xml:space="preserve"> </v>
      </c>
      <c r="B21" s="83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64" t="str">
        <f>IFERROR(AVERAGE(C21:AF21)," ")</f>
        <v xml:space="preserve"> </v>
      </c>
      <c r="AH21" s="65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 t="str">
        <f t="shared" si="2"/>
        <v xml:space="preserve"> </v>
      </c>
      <c r="B22" s="8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  <c r="AG22" s="64" t="str">
        <f t="shared" si="1"/>
        <v xml:space="preserve"> </v>
      </c>
      <c r="AH22" s="65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 t="str">
        <f t="shared" si="2"/>
        <v xml:space="preserve"> </v>
      </c>
      <c r="B23" s="8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64" t="str">
        <f t="shared" si="1"/>
        <v xml:space="preserve"> </v>
      </c>
      <c r="AH23" s="65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 t="str">
        <f t="shared" si="2"/>
        <v xml:space="preserve"> </v>
      </c>
      <c r="B24" s="8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5"/>
      <c r="AG24" s="64" t="str">
        <f t="shared" si="1"/>
        <v xml:space="preserve"> </v>
      </c>
      <c r="AH24" s="65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 t="str">
        <f t="shared" si="2"/>
        <v xml:space="preserve"> </v>
      </c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5"/>
      <c r="AG25" s="64" t="str">
        <f t="shared" si="1"/>
        <v xml:space="preserve"> </v>
      </c>
      <c r="AH25" s="65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 t="str">
        <f t="shared" si="2"/>
        <v xml:space="preserve"> </v>
      </c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64" t="str">
        <f t="shared" si="1"/>
        <v xml:space="preserve"> </v>
      </c>
      <c r="AH26" s="65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 t="str">
        <f t="shared" si="2"/>
        <v xml:space="preserve"> </v>
      </c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5"/>
      <c r="AG27" s="64" t="str">
        <f t="shared" si="1"/>
        <v xml:space="preserve"> </v>
      </c>
      <c r="AH27" s="65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 t="str">
        <f t="shared" si="2"/>
        <v xml:space="preserve"> </v>
      </c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64" t="str">
        <f t="shared" si="1"/>
        <v xml:space="preserve"> </v>
      </c>
      <c r="AH28" s="65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 t="str">
        <f t="shared" si="2"/>
        <v xml:space="preserve"> </v>
      </c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5"/>
      <c r="AG29" s="64" t="str">
        <f t="shared" si="1"/>
        <v xml:space="preserve"> </v>
      </c>
      <c r="AH29" s="65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 t="str">
        <f t="shared" si="2"/>
        <v xml:space="preserve"> </v>
      </c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5"/>
      <c r="AG30" s="64" t="str">
        <f t="shared" si="1"/>
        <v xml:space="preserve"> </v>
      </c>
      <c r="AH30" s="65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 t="str">
        <f t="shared" si="2"/>
        <v xml:space="preserve"> 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64" t="str">
        <f t="shared" si="1"/>
        <v xml:space="preserve"> </v>
      </c>
      <c r="AH31" s="65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 t="str">
        <f t="shared" si="2"/>
        <v xml:space="preserve"> </v>
      </c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5"/>
      <c r="AG32" s="64" t="str">
        <f t="shared" si="1"/>
        <v xml:space="preserve"> </v>
      </c>
      <c r="AH32" s="65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 t="str">
        <f t="shared" si="2"/>
        <v xml:space="preserve"> </v>
      </c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64" t="str">
        <f t="shared" si="1"/>
        <v xml:space="preserve"> </v>
      </c>
      <c r="AH33" s="65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 t="str">
        <f t="shared" si="2"/>
        <v xml:space="preserve"> </v>
      </c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  <c r="AG34" s="64" t="str">
        <f t="shared" si="1"/>
        <v xml:space="preserve"> </v>
      </c>
      <c r="AH34" s="65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 t="str">
        <f t="shared" si="2"/>
        <v xml:space="preserve"> </v>
      </c>
      <c r="B35" s="80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5"/>
      <c r="AG35" s="64" t="str">
        <f t="shared" si="1"/>
        <v xml:space="preserve"> </v>
      </c>
      <c r="AH35" s="65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 t="str">
        <f t="shared" si="2"/>
        <v xml:space="preserve"> </v>
      </c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5"/>
      <c r="AG36" s="64" t="str">
        <f t="shared" si="1"/>
        <v xml:space="preserve"> </v>
      </c>
      <c r="AH36" s="65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 t="str">
        <f t="shared" si="2"/>
        <v xml:space="preserve"> </v>
      </c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64" t="str">
        <f t="shared" si="1"/>
        <v xml:space="preserve"> </v>
      </c>
      <c r="AH37" s="65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 t="str">
        <f t="shared" si="2"/>
        <v xml:space="preserve"> </v>
      </c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5"/>
      <c r="AG38" s="64" t="str">
        <f t="shared" si="1"/>
        <v xml:space="preserve"> </v>
      </c>
      <c r="AH38" s="65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 t="str">
        <f t="shared" si="2"/>
        <v xml:space="preserve"> </v>
      </c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64" t="str">
        <f t="shared" si="1"/>
        <v xml:space="preserve"> </v>
      </c>
      <c r="AH39" s="65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 t="str">
        <f t="shared" si="2"/>
        <v xml:space="preserve"> </v>
      </c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64" t="str">
        <f t="shared" si="1"/>
        <v xml:space="preserve"> </v>
      </c>
      <c r="AH40" s="65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 t="str">
        <f t="shared" si="2"/>
        <v xml:space="preserve"> </v>
      </c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64" t="str">
        <f t="shared" si="1"/>
        <v xml:space="preserve"> </v>
      </c>
      <c r="AH41" s="65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 t="str">
        <f t="shared" si="2"/>
        <v xml:space="preserve"> </v>
      </c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 s="64" t="str">
        <f t="shared" si="1"/>
        <v xml:space="preserve"> </v>
      </c>
      <c r="AH42" s="65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7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7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7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0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67">
        <f>IFERROR(AVERAGE(C3:C52),0)</f>
        <v>5</v>
      </c>
      <c r="D53" s="67">
        <f t="shared" ref="D53:S53" si="5">IFERROR(AVERAGE(D3:D52),0)</f>
        <v>4</v>
      </c>
      <c r="E53" s="67">
        <f t="shared" si="5"/>
        <v>3</v>
      </c>
      <c r="F53" s="67">
        <f t="shared" si="5"/>
        <v>3.5</v>
      </c>
      <c r="G53" s="67">
        <f t="shared" si="5"/>
        <v>3</v>
      </c>
      <c r="H53" s="67">
        <f t="shared" si="5"/>
        <v>3.5</v>
      </c>
      <c r="I53" s="67">
        <f t="shared" si="5"/>
        <v>3.5</v>
      </c>
      <c r="J53" s="67">
        <f t="shared" si="5"/>
        <v>4</v>
      </c>
      <c r="K53" s="67">
        <f t="shared" si="5"/>
        <v>3</v>
      </c>
      <c r="L53" s="67">
        <f t="shared" si="5"/>
        <v>3.5</v>
      </c>
      <c r="M53" s="67">
        <f t="shared" si="5"/>
        <v>3.5</v>
      </c>
      <c r="N53" s="67">
        <f t="shared" si="5"/>
        <v>3.5</v>
      </c>
      <c r="O53" s="67">
        <f t="shared" si="5"/>
        <v>4</v>
      </c>
      <c r="P53" s="67">
        <f t="shared" si="5"/>
        <v>3</v>
      </c>
      <c r="Q53" s="67">
        <f t="shared" si="5"/>
        <v>3.5</v>
      </c>
      <c r="R53" s="67">
        <f t="shared" si="5"/>
        <v>3.5</v>
      </c>
      <c r="S53" s="67">
        <f t="shared" si="5"/>
        <v>1</v>
      </c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21">
        <f>IFERROR(AVERAGE(AG3:AG52),0)</f>
        <v>3.4117647058823528</v>
      </c>
      <c r="AH53" s="123"/>
    </row>
    <row r="54" spans="1:52" ht="75" customHeight="1" thickBot="1" x14ac:dyDescent="0.35">
      <c r="A54" s="14"/>
      <c r="B54" s="19" t="s">
        <v>14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S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22"/>
      <c r="AH54" s="12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5</v>
      </c>
      <c r="D57" s="28">
        <f t="shared" ref="D57:AE57" si="7">D53</f>
        <v>4</v>
      </c>
      <c r="E57" s="28">
        <f t="shared" si="7"/>
        <v>3</v>
      </c>
      <c r="F57" s="28">
        <f t="shared" si="7"/>
        <v>3.5</v>
      </c>
      <c r="G57" s="28">
        <f t="shared" si="7"/>
        <v>3</v>
      </c>
      <c r="H57" s="28">
        <f t="shared" si="7"/>
        <v>3.5</v>
      </c>
      <c r="I57" s="29">
        <f t="shared" si="7"/>
        <v>3.5</v>
      </c>
      <c r="J57" s="29">
        <f t="shared" si="7"/>
        <v>4</v>
      </c>
      <c r="K57" s="29">
        <f t="shared" si="7"/>
        <v>3</v>
      </c>
      <c r="L57" s="29">
        <f t="shared" si="7"/>
        <v>3.5</v>
      </c>
      <c r="M57" s="29">
        <f t="shared" si="7"/>
        <v>3.5</v>
      </c>
      <c r="N57" s="29">
        <f t="shared" si="7"/>
        <v>3.5</v>
      </c>
      <c r="O57" s="29">
        <f t="shared" si="7"/>
        <v>4</v>
      </c>
      <c r="P57" s="29">
        <f t="shared" si="7"/>
        <v>3</v>
      </c>
      <c r="Q57" s="29">
        <f t="shared" si="7"/>
        <v>3.5</v>
      </c>
      <c r="R57" s="29">
        <f t="shared" si="7"/>
        <v>3.5</v>
      </c>
      <c r="S57" s="29">
        <f t="shared" si="7"/>
        <v>1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SB.4.1.1. Resmî kimlik belgesini inceleyerek kişisel kimliğine ilişkin çıkarımlarda bulunur.</v>
      </c>
      <c r="D58" s="34" t="str">
        <f t="shared" ref="D58:AE58" si="8">D2</f>
        <v>SB.4.1.2. Yaşamına ilişkin belli başlı olayları kronolojik sıraya koyar.</v>
      </c>
      <c r="E58" s="34" t="str">
        <f t="shared" si="8"/>
        <v>SB.4.1.3. Bireysel ilgi, ihtiyaç ve yeteneklerini tanır.</v>
      </c>
      <c r="F58" s="34" t="str">
        <f t="shared" si="8"/>
        <v>SB.4.1.4. Kendisini farklı özelliklere sahip diğer bireylerin yerine koyar.</v>
      </c>
      <c r="G58" s="34" t="str">
        <f t="shared" si="8"/>
        <v>SB.4.1.5. Diğer bireylerin farklı özelliklerini saygı ile karşılar.</v>
      </c>
      <c r="H58" s="34" t="str">
        <f t="shared" si="8"/>
        <v>SB.4.2.1. Sözlü, yazılı, görsel kaynaklar ve nesnelerden yararlanarak aile tarihi çalışması yapar.</v>
      </c>
      <c r="I58" s="34" t="str">
        <f t="shared" si="8"/>
        <v>SB.4.2.2. Ailesi ve çevresindeki millî kültürü yansıtan ögeleri araştırarak örnekler verir.</v>
      </c>
      <c r="J58" s="34" t="str">
        <f t="shared" si="8"/>
        <v>SB.4.2.3. Geleneksel çocuk oyunlarını değişim ve süreklilik açısından günümüzdeki oyunlarla karşılaştırır.</v>
      </c>
      <c r="K58" s="34" t="str">
        <f t="shared" si="8"/>
        <v>SB.4.2.4. Millî Mücadele kahramanlarının hayatlarından hareketle Millî Mücadele’nin önemini kavrar.</v>
      </c>
      <c r="L58" s="34" t="str">
        <f t="shared" si="8"/>
        <v>SB.4.3.1. Çevresindeki herhangi bir yerin konumu ile ilgili çıkarımlarda bulunur</v>
      </c>
      <c r="M58" s="34" t="str">
        <f t="shared" si="8"/>
        <v>SB.4.3.2. Günlük yaşamında kullandığı mekânların krokisini çizer.</v>
      </c>
      <c r="N58" s="34" t="str">
        <f t="shared" si="8"/>
        <v>SB.4.3.3. Yaşadığı çevredeki doğal ve beşerî unsurları ayırt eder</v>
      </c>
      <c r="O58" s="34" t="str">
        <f t="shared" si="8"/>
        <v>SB.4.3.4. Çevresinde meydana gelen hava olaylarını gözlemleyerek bulgularını resimli grafiklere aktarır.</v>
      </c>
      <c r="P58" s="34" t="str">
        <f t="shared" si="8"/>
        <v>SB.4.3.5. Yaşadığı yer ve çevresindeki yer şekilleri ve nüfus özellikleri hakkında çıkarımlarda bulunur.</v>
      </c>
      <c r="Q58" s="34" t="str">
        <f t="shared" si="8"/>
        <v>SB.4.3.6. Doğal afetlere yönelik gerekli hazırlıkları yapar.</v>
      </c>
      <c r="R58" s="34" t="str">
        <f t="shared" si="8"/>
        <v>SB.4.4.1. Çevresindeki teknolojik ürünleri, kullanım alanlarına göre sınıflandırır.</v>
      </c>
      <c r="S58" s="34" t="str">
        <f t="shared" si="8"/>
        <v>SB.4.4.2. Teknolojik ürünlerin geçmişteki ve bugünkü kullanımlarını karşılaştırır.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4.7647058823529411</v>
      </c>
      <c r="D60" s="38">
        <f>+$AG$4</f>
        <v>2.0588235294117645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/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4.7647058823529411</v>
      </c>
      <c r="D64" s="46">
        <f>AG4</f>
        <v>2.0588235294117645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/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/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5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4.7647058823529411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2.0588235294117645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4</v>
      </c>
      <c r="D69" s="55">
        <f t="shared" ref="D69:D70" si="9">MATCH(C69,$C$53:$AF$53,0)</f>
        <v>2</v>
      </c>
      <c r="E69" s="56">
        <f>IF(D68=D69,F68,D69)</f>
        <v>2</v>
      </c>
      <c r="F69" s="55">
        <f ca="1">HLOOKUP(C69,OFFSET(C53,0,G69,4,30-G69),4,0)</f>
        <v>8</v>
      </c>
      <c r="G69" s="43">
        <f>MATCH(C69,C53:AF53,0)</f>
        <v>2</v>
      </c>
      <c r="H69" s="32"/>
      <c r="I69" s="57">
        <f>SMALL($C$53:$AF$53,2)</f>
        <v>3</v>
      </c>
      <c r="J69" s="55">
        <f t="shared" ref="J69:J70" si="10">MATCH(I69,$C$53:$AF$53,0)</f>
        <v>3</v>
      </c>
      <c r="K69" s="56">
        <f>IF(J68=J69,L68,J69)</f>
        <v>3</v>
      </c>
      <c r="L69" s="55">
        <f ca="1">HLOOKUP(I69,OFFSET(C53,0,M69,4,30-M69),4,0)</f>
        <v>5</v>
      </c>
      <c r="M69" s="43">
        <f>MATCH(I69,C53:AF53,0)</f>
        <v>3</v>
      </c>
      <c r="N69" s="32"/>
      <c r="O69" s="32"/>
      <c r="P69" s="32"/>
      <c r="Q69" s="27">
        <f>LARGE($AG$3:$AG$52,2)</f>
        <v>2.0588235294117645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4.7647058823529411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4</v>
      </c>
      <c r="D70" s="59">
        <f t="shared" si="9"/>
        <v>2</v>
      </c>
      <c r="E70" s="60">
        <f ca="1">IF(D69=D70,F69,D70)</f>
        <v>8</v>
      </c>
      <c r="F70" s="59">
        <f ca="1">HLOOKUP(C70,OFFSET(C53,0,G70,4,30-G70),4,0)</f>
        <v>8</v>
      </c>
      <c r="G70" s="49">
        <f>MATCH(C70,C53:AF53,0)</f>
        <v>2</v>
      </c>
      <c r="H70" s="32"/>
      <c r="I70" s="61">
        <f>SMALL($C$53:$AF$53,3)</f>
        <v>3</v>
      </c>
      <c r="J70" s="59">
        <f t="shared" si="10"/>
        <v>3</v>
      </c>
      <c r="K70" s="60">
        <f ca="1">IF(J69=J70,L69,J70)</f>
        <v>5</v>
      </c>
      <c r="L70" s="59">
        <f ca="1">HLOOKUP(I70,OFFSET(C53,0,M70,4,30-M70),4,0)</f>
        <v>5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NrzwKuYT6eMep/xxJeKQcPS2COYpPZQmux6m7tGlgYDV+qkm1Fbw+unQFvT2f7JdNOu3k98pxMp4DWgab43KfQ==" saltValue="eTyJMedoFG8FN+AqCExlO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2023-01-04T12:57:58Z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