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3.Sınıf\"/>
    </mc:Choice>
  </mc:AlternateContent>
  <bookViews>
    <workbookView xWindow="-108" yWindow="-108" windowWidth="23256" windowHeight="12576" activeTab="1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C53" i="2"/>
  <c r="C57" i="2" s="1"/>
  <c r="S57" i="2" l="1"/>
  <c r="K54" i="2"/>
  <c r="K57" i="2"/>
  <c r="AC57" i="2"/>
  <c r="Y57" i="2"/>
  <c r="U57" i="2"/>
  <c r="Q57" i="2"/>
  <c r="M54" i="2"/>
  <c r="M57" i="2"/>
  <c r="E54" i="2"/>
  <c r="E57" i="2"/>
  <c r="AB57" i="2"/>
  <c r="X57" i="2"/>
  <c r="T57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<sst xmlns="http://schemas.openxmlformats.org/spreadsheetml/2006/main" count="37" uniqueCount="31">
  <si>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</si>
  <si>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</si>
  <si>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</si>
  <si>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</si>
  <si>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</si>
  <si>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</si>
  <si>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</si>
  <si>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</si>
  <si>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</si>
  <si>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</si>
  <si>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</si>
  <si>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</si>
  <si>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</si>
  <si>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</si>
  <si>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</si>
  <si>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</si>
  <si>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</si>
  <si>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Mü.3.A.3. Belirli gün ve haftalarla ilgili müzikleri anlamına uygun söyler.</t>
  </si>
  <si>
    <t>Mü.3.A.4. İstiklâl Marşı’nı saygıyla söyler.</t>
  </si>
  <si>
    <t>Mü.3.A.1. Konuşurken ve şarkı söylerken sesini doğru kullanır.</t>
  </si>
  <si>
    <t>Mü.3.A.2. Birlikte söyleme kurallarına uyar.</t>
  </si>
  <si>
    <t>Mü.3.B.1. Müzikteki uzun ve kısa ses sürelerini fark eder.</t>
  </si>
  <si>
    <t>Mü.3.A.5. Oluşturduğu ritim çalgısıyla dinlediği ve söylediği müziğe eşlik eder.</t>
  </si>
  <si>
    <t>Mü.3.B.7. Seslerin yüksekliklerini, sürelerinin uzunluk ve kısalıklarını ayırt eder.</t>
  </si>
  <si>
    <t>Mü.3.B.2. Müzikteki ses yüksekliklerini grafikle gösterir.</t>
  </si>
  <si>
    <t>2022-2023 Eğitim Öğretim Yılı
1.Dönem 
3.Sınıf Müzik
Kazanım Değerlendirme Ölçeği</t>
  </si>
  <si>
    <t>www.mbsunu.com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</si>
  <si>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 3</t>
    </r>
    <r>
      <rPr>
        <sz val="11"/>
        <color theme="1"/>
        <rFont val="Tahoma"/>
        <family val="2"/>
        <charset val="162"/>
      </rPr>
      <t xml:space="preserve"> şeklinde giriyoruz.
4. Ölçeğin yapımcı bilgisini değiştirmek telif ihlalidir, lütfen buna dikkat edelim.</t>
    </r>
  </si>
  <si>
    <t>Mü.3.B.4. Müzikleri uygun hız ve gürlükte seslendirir.</t>
  </si>
  <si>
    <t>Mü.3.C.3. Ezgi denemeleri yapar.</t>
  </si>
  <si>
    <t>Mü.3.B.6. Notalar ile renkleri eşleştirir..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</si>
</sst>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22" xfId="1" applyBorder="1" applyAlignment="1" applyProtection="1">
      <alignment horizontal="center" vertical="center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9" t="s">
        <v>16</v>
      </c>
      <c r="C1" s="100"/>
      <c r="D1" s="100"/>
      <c r="E1" s="100"/>
      <c r="F1" s="101"/>
    </row>
    <row r="2" spans="2:6" ht="30.75" customHeight="1" x14ac:dyDescent="0.3">
      <c r="B2" s="105" t="s">
        <v>10</v>
      </c>
      <c r="C2" s="106"/>
      <c r="D2" s="22" t="s">
        <v>7</v>
      </c>
      <c r="E2" s="22" t="s">
        <v>8</v>
      </c>
      <c r="F2" s="13"/>
    </row>
    <row r="3" spans="2:6" ht="30" customHeight="1" x14ac:dyDescent="0.3">
      <c r="B3" s="104" t="s">
        <v>6</v>
      </c>
      <c r="C3" s="63" t="s">
        <v>4</v>
      </c>
      <c r="D3" s="64">
        <f>HLOOKUP(VERİLER!E68,VERİLER!$C$56:$AF$57,2,0)</f>
        <v>2</v>
      </c>
      <c r="E3" s="64">
        <f ca="1">HLOOKUP(VERİLER!E69,VERİLER!$C$56:$AF$57,2,0)</f>
        <v>2</v>
      </c>
      <c r="F3" s="110" t="s">
        <v>25</v>
      </c>
    </row>
    <row r="4" spans="2:6" ht="30" customHeight="1" x14ac:dyDescent="0.3">
      <c r="B4" s="104"/>
      <c r="C4" s="63" t="s">
        <v>5</v>
      </c>
      <c r="D4" s="65" t="str">
        <f>HLOOKUP(VERİLER!E68,VERİLER!$C$56:$AF$58,3,0)</f>
        <v>Mü.3.A.4. İstiklâl Marşı’nı saygıyla söyler.</v>
      </c>
      <c r="E4" s="65" t="str">
        <f ca="1">HLOOKUP(VERİLER!E69,VERİLER!$C$56:$AF$58,3,0)</f>
        <v>Mü.3.A.1. Konuşurken ve şarkı söylerken sesini doğru kullanır.</v>
      </c>
      <c r="F4" s="111"/>
    </row>
    <row r="5" spans="2:6" ht="19.95" customHeight="1" x14ac:dyDescent="0.3">
      <c r="B5" s="116"/>
      <c r="C5" s="117"/>
      <c r="D5" s="117"/>
      <c r="E5" s="118"/>
      <c r="F5" s="111"/>
    </row>
    <row r="6" spans="2:6" ht="30" customHeight="1" x14ac:dyDescent="0.3">
      <c r="B6" s="104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11"/>
    </row>
    <row r="7" spans="2:6" ht="30" customHeight="1" x14ac:dyDescent="0.3">
      <c r="B7" s="104"/>
      <c r="C7" s="63" t="s">
        <v>5</v>
      </c>
      <c r="D7" s="65" t="str">
        <f>HLOOKUP(VERİLER!K68,VERİLER!$C$56:$AF$58,3,0)</f>
        <v>Mü.3.A.2. Birlikte söyleme kurallarına uyar.</v>
      </c>
      <c r="E7" s="65" t="str">
        <f ca="1">HLOOKUP(VERİLER!K69,VERİLER!$C$56:$AF$58,3,0)</f>
        <v>Mü.3.B.7. Seslerin yüksekliklerini, sürelerinin uzunluk ve kısalıklarını ayırt eder.</v>
      </c>
      <c r="F7" s="112"/>
    </row>
    <row r="8" spans="2:6" ht="19.95" customHeight="1" x14ac:dyDescent="0.3">
      <c r="B8" s="107"/>
      <c r="C8" s="108"/>
      <c r="D8" s="108"/>
      <c r="E8" s="108"/>
      <c r="F8" s="109"/>
    </row>
    <row r="9" spans="2:6" ht="30" customHeight="1" x14ac:dyDescent="0.3">
      <c r="B9" s="104" t="s">
        <v>12</v>
      </c>
      <c r="C9" s="63" t="s">
        <v>4</v>
      </c>
      <c r="D9" s="64">
        <f>IFERROR(LARGE(VERİLER!AG3:AG52,1),0)</f>
        <v>1.9090909090909092</v>
      </c>
      <c r="E9" s="64">
        <f>IFERROR(LARGE(VERİLER!AG3:AG52,2),0)</f>
        <v>1.3636363636363635</v>
      </c>
      <c r="F9" s="113" t="s">
        <v>27</v>
      </c>
    </row>
    <row r="10" spans="2:6" ht="30" customHeight="1" x14ac:dyDescent="0.3">
      <c r="B10" s="104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14"/>
    </row>
    <row r="11" spans="2:6" ht="19.95" customHeight="1" x14ac:dyDescent="0.3">
      <c r="B11" s="66"/>
      <c r="C11" s="67"/>
      <c r="D11" s="67"/>
      <c r="E11" s="67"/>
      <c r="F11" s="114"/>
    </row>
    <row r="12" spans="2:6" ht="30" customHeight="1" x14ac:dyDescent="0.3">
      <c r="B12" s="104" t="s">
        <v>13</v>
      </c>
      <c r="C12" s="63" t="s">
        <v>4</v>
      </c>
      <c r="D12" s="64">
        <f>IFERROR(SMALL(VERİLER!AG3:AG52,1),0)</f>
        <v>1.3636363636363635</v>
      </c>
      <c r="E12" s="64">
        <f>IFERROR(SMALL(VERİLER!AG3:AG52,2),0)</f>
        <v>1.9090909090909092</v>
      </c>
      <c r="F12" s="114"/>
    </row>
    <row r="13" spans="2:6" ht="30" customHeight="1" x14ac:dyDescent="0.3">
      <c r="B13" s="104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5"/>
    </row>
    <row r="14" spans="2:6" ht="19.95" customHeight="1" x14ac:dyDescent="0.3">
      <c r="B14" s="107"/>
      <c r="C14" s="108"/>
      <c r="D14" s="108"/>
      <c r="E14" s="108"/>
      <c r="F14" s="109"/>
    </row>
    <row r="15" spans="2:6" ht="30" customHeight="1" thickBot="1" x14ac:dyDescent="0.35">
      <c r="B15" s="68" t="s">
        <v>15</v>
      </c>
      <c r="C15" s="69">
        <f>+VERİLER!AG53</f>
        <v>1.6363636363636362</v>
      </c>
      <c r="D15" s="123" t="s">
        <v>26</v>
      </c>
      <c r="E15" s="102"/>
      <c r="F15" s="103"/>
    </row>
    <row r="16" spans="2:6" ht="19.2" thickTop="1" x14ac:dyDescent="0.3"/>
  </sheetData>
  <sheetProtection algorithmName="SHA-512" hashValue="FxIPPef6Q5vbJ6StAuwF9pT99nohfmOtA0xM6N+UiOQXImZhJALW+ua6IeCqvsO2jDOQ/ewHkHZ0hpPFp4eYBQ==" saltValue="P6zL2J0ZZ9jU6Ezm/HrCE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abSelected="1" topLeftCell="B2" zoomScale="80" zoomScaleNormal="80" workbookViewId="0">
      <selection activeCell="T15" sqref="T15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0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18</v>
      </c>
      <c r="D2" s="93" t="s">
        <v>19</v>
      </c>
      <c r="E2" s="70" t="s">
        <v>20</v>
      </c>
      <c r="F2" s="70" t="s">
        <v>17</v>
      </c>
      <c r="G2" s="93" t="s">
        <v>21</v>
      </c>
      <c r="H2" s="70" t="s">
        <v>22</v>
      </c>
      <c r="I2" s="70" t="s">
        <v>28</v>
      </c>
      <c r="J2" s="70" t="s">
        <v>29</v>
      </c>
      <c r="K2" s="70" t="s">
        <v>23</v>
      </c>
      <c r="L2" s="70" t="s">
        <v>24</v>
      </c>
      <c r="M2" s="70" t="s">
        <v>30</v>
      </c>
      <c r="N2" s="9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2</v>
      </c>
      <c r="AH2" s="11" t="s">
        <v>3</v>
      </c>
    </row>
    <row r="3" spans="1:38" ht="15" customHeight="1" x14ac:dyDescent="0.3">
      <c r="A3" s="16">
        <f>+AG3</f>
        <v>1.3636363636363635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88">
        <f t="shared" ref="AG3:AG49" si="1">IFERROR(AVERAGE(C3:AF3)," ")</f>
        <v>1.3636363636363635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1.9090909090909092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88">
        <f t="shared" si="1"/>
        <v>1.9090909090909092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 t="str">
        <f t="shared" si="2"/>
        <v xml:space="preserve"> </v>
      </c>
      <c r="B5" s="78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88" t="str">
        <f t="shared" si="1"/>
        <v xml:space="preserve"> </v>
      </c>
      <c r="AH5" s="89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 t="str">
        <f t="shared" si="2"/>
        <v xml:space="preserve"> </v>
      </c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88" t="str">
        <f t="shared" si="1"/>
        <v xml:space="preserve"> </v>
      </c>
      <c r="AH6" s="89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 t="str">
        <f t="shared" si="2"/>
        <v xml:space="preserve"> </v>
      </c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88" t="str">
        <f t="shared" si="1"/>
        <v xml:space="preserve"> </v>
      </c>
      <c r="AH7" s="89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 t="str">
        <f t="shared" si="2"/>
        <v xml:space="preserve"> </v>
      </c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88" t="str">
        <f t="shared" si="1"/>
        <v xml:space="preserve"> </v>
      </c>
      <c r="AH8" s="89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 t="str">
        <f t="shared" si="2"/>
        <v xml:space="preserve"> </v>
      </c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88" t="str">
        <f t="shared" si="1"/>
        <v xml:space="preserve"> </v>
      </c>
      <c r="AH9" s="89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 t="str">
        <f t="shared" si="2"/>
        <v xml:space="preserve"> </v>
      </c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88" t="str">
        <f t="shared" si="1"/>
        <v xml:space="preserve"> </v>
      </c>
      <c r="AH10" s="89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 t="str">
        <f t="shared" si="2"/>
        <v xml:space="preserve"> </v>
      </c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88" t="str">
        <f t="shared" si="1"/>
        <v xml:space="preserve"> </v>
      </c>
      <c r="AH11" s="89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 t="str">
        <f t="shared" si="2"/>
        <v xml:space="preserve"> </v>
      </c>
      <c r="B12" s="81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88" t="str">
        <f t="shared" si="1"/>
        <v xml:space="preserve"> </v>
      </c>
      <c r="AH12" s="89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 t="str">
        <f t="shared" si="2"/>
        <v xml:space="preserve"> </v>
      </c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88" t="str">
        <f t="shared" si="1"/>
        <v xml:space="preserve"> </v>
      </c>
      <c r="AH13" s="89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 t="str">
        <f t="shared" si="2"/>
        <v xml:space="preserve"> </v>
      </c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88" t="str">
        <f t="shared" si="1"/>
        <v xml:space="preserve"> </v>
      </c>
      <c r="AH14" s="89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 t="str">
        <f t="shared" si="2"/>
        <v xml:space="preserve"> </v>
      </c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88" t="str">
        <f t="shared" si="1"/>
        <v xml:space="preserve"> </v>
      </c>
      <c r="AH15" s="89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 t="str">
        <f t="shared" si="2"/>
        <v xml:space="preserve"> </v>
      </c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88" t="str">
        <f t="shared" si="1"/>
        <v xml:space="preserve"> </v>
      </c>
      <c r="AH16" s="89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 t="str">
        <f t="shared" si="2"/>
        <v xml:space="preserve"> </v>
      </c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88" t="str">
        <f t="shared" si="1"/>
        <v xml:space="preserve"> </v>
      </c>
      <c r="AH17" s="89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 t="str">
        <f t="shared" si="2"/>
        <v xml:space="preserve"> </v>
      </c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88" t="str">
        <f t="shared" si="1"/>
        <v xml:space="preserve"> </v>
      </c>
      <c r="AH18" s="89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 t="str">
        <f t="shared" si="2"/>
        <v xml:space="preserve"> </v>
      </c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88" t="str">
        <f t="shared" si="1"/>
        <v xml:space="preserve"> </v>
      </c>
      <c r="AH19" s="89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 t="str">
        <f t="shared" si="2"/>
        <v xml:space="preserve"> </v>
      </c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88" t="str">
        <f t="shared" si="1"/>
        <v xml:space="preserve"> </v>
      </c>
      <c r="AH20" s="89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 t="str">
        <f t="shared" si="2"/>
        <v xml:space="preserve"> </v>
      </c>
      <c r="B21" s="81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88" t="str">
        <f t="shared" si="1"/>
        <v xml:space="preserve"> </v>
      </c>
      <c r="AH21" s="89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 t="str">
        <f t="shared" si="2"/>
        <v xml:space="preserve"> </v>
      </c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88" t="str">
        <f t="shared" si="1"/>
        <v xml:space="preserve"> </v>
      </c>
      <c r="AH22" s="89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 t="str">
        <f t="shared" si="2"/>
        <v xml:space="preserve"> </v>
      </c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88" t="str">
        <f t="shared" si="1"/>
        <v xml:space="preserve"> </v>
      </c>
      <c r="AH23" s="89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 t="str">
        <f t="shared" si="2"/>
        <v xml:space="preserve"> </v>
      </c>
      <c r="B24" s="81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88" t="str">
        <f t="shared" si="1"/>
        <v xml:space="preserve"> </v>
      </c>
      <c r="AH24" s="89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 t="str">
        <f t="shared" si="2"/>
        <v xml:space="preserve"> </v>
      </c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88" t="str">
        <f t="shared" si="1"/>
        <v xml:space="preserve"> </v>
      </c>
      <c r="AH25" s="89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 t="str">
        <f t="shared" si="2"/>
        <v xml:space="preserve"> </v>
      </c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88" t="str">
        <f t="shared" si="1"/>
        <v xml:space="preserve"> </v>
      </c>
      <c r="AH26" s="89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 t="str">
        <f t="shared" si="2"/>
        <v xml:space="preserve"> </v>
      </c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88" t="str">
        <f t="shared" si="1"/>
        <v xml:space="preserve"> </v>
      </c>
      <c r="AH27" s="89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 t="str">
        <f t="shared" si="2"/>
        <v xml:space="preserve"> </v>
      </c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88" t="str">
        <f t="shared" si="1"/>
        <v xml:space="preserve"> </v>
      </c>
      <c r="AH28" s="89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 t="str">
        <f t="shared" si="2"/>
        <v xml:space="preserve"> </v>
      </c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88" t="str">
        <f t="shared" si="1"/>
        <v xml:space="preserve"> </v>
      </c>
      <c r="AH29" s="89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 t="str">
        <f t="shared" si="2"/>
        <v xml:space="preserve"> </v>
      </c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88" t="str">
        <f t="shared" si="1"/>
        <v xml:space="preserve"> </v>
      </c>
      <c r="AH30" s="89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 t="str">
        <f t="shared" si="2"/>
        <v xml:space="preserve"> </v>
      </c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88" t="str">
        <f t="shared" si="1"/>
        <v xml:space="preserve"> </v>
      </c>
      <c r="AH31" s="89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 t="str">
        <f t="shared" si="2"/>
        <v xml:space="preserve"> </v>
      </c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88" t="str">
        <f t="shared" si="1"/>
        <v xml:space="preserve"> </v>
      </c>
      <c r="AH32" s="89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 t="str">
        <f t="shared" si="2"/>
        <v xml:space="preserve"> </v>
      </c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88" t="str">
        <f t="shared" si="1"/>
        <v xml:space="preserve"> </v>
      </c>
      <c r="AH33" s="89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 t="str">
        <f t="shared" si="2"/>
        <v xml:space="preserve"> </v>
      </c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88" t="str">
        <f t="shared" si="1"/>
        <v xml:space="preserve"> </v>
      </c>
      <c r="AH34" s="89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 t="str">
        <f t="shared" si="2"/>
        <v xml:space="preserve"> </v>
      </c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88" t="str">
        <f t="shared" si="1"/>
        <v xml:space="preserve"> </v>
      </c>
      <c r="AH35" s="89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 t="str">
        <f t="shared" si="2"/>
        <v xml:space="preserve"> </v>
      </c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88" t="str">
        <f t="shared" si="1"/>
        <v xml:space="preserve"> </v>
      </c>
      <c r="AH36" s="89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 t="str">
        <f t="shared" si="2"/>
        <v xml:space="preserve"> </v>
      </c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88" t="str">
        <f t="shared" si="1"/>
        <v xml:space="preserve"> </v>
      </c>
      <c r="AH37" s="89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 t="str">
        <f t="shared" si="2"/>
        <v xml:space="preserve"> </v>
      </c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88" t="str">
        <f t="shared" si="1"/>
        <v xml:space="preserve"> </v>
      </c>
      <c r="AH38" s="89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 t="str">
        <f t="shared" si="2"/>
        <v xml:space="preserve"> </v>
      </c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88" t="str">
        <f t="shared" si="1"/>
        <v xml:space="preserve"> </v>
      </c>
      <c r="AH39" s="89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 t="str">
        <f t="shared" si="2"/>
        <v xml:space="preserve"> </v>
      </c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88" t="str">
        <f t="shared" si="1"/>
        <v xml:space="preserve"> </v>
      </c>
      <c r="AH40" s="89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 t="str">
        <f t="shared" si="2"/>
        <v xml:space="preserve"> </v>
      </c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88" t="str">
        <f t="shared" si="1"/>
        <v xml:space="preserve"> </v>
      </c>
      <c r="AH41" s="89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 t="str">
        <f t="shared" si="2"/>
        <v xml:space="preserve"> </v>
      </c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88" t="str">
        <f t="shared" si="1"/>
        <v xml:space="preserve"> </v>
      </c>
      <c r="AH42" s="89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2">
        <f>IFERROR(AVERAGE(C3:C52),0)</f>
        <v>2</v>
      </c>
      <c r="D53" s="72">
        <f t="shared" ref="D53:N53" si="5">IFERROR(AVERAGE(D3:D52),0)</f>
        <v>2</v>
      </c>
      <c r="E53" s="72">
        <f t="shared" si="5"/>
        <v>1</v>
      </c>
      <c r="F53" s="72">
        <f t="shared" si="5"/>
        <v>1.5</v>
      </c>
      <c r="G53" s="72">
        <f t="shared" si="5"/>
        <v>1.5</v>
      </c>
      <c r="H53" s="72">
        <f t="shared" si="5"/>
        <v>2</v>
      </c>
      <c r="I53" s="72">
        <f t="shared" si="5"/>
        <v>1.5</v>
      </c>
      <c r="J53" s="72">
        <f t="shared" si="5"/>
        <v>2</v>
      </c>
      <c r="K53" s="72">
        <f t="shared" si="5"/>
        <v>1</v>
      </c>
      <c r="L53" s="72">
        <f t="shared" si="5"/>
        <v>1.5</v>
      </c>
      <c r="M53" s="72">
        <f t="shared" si="5"/>
        <v>2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9">
        <f>IFERROR(AVERAGE(AG3:AG52),0)</f>
        <v>1.6363636363636362</v>
      </c>
      <c r="AH53" s="121"/>
    </row>
    <row r="54" spans="1:52" ht="75" customHeight="1" thickBot="1" x14ac:dyDescent="0.35">
      <c r="A54" s="14"/>
      <c r="B54" s="19" t="s">
        <v>14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N54" si="6">IF(AND(D53&gt;=1.75,D53&lt;=3),"ÖĞRETİLDİ",IF(AND(D53&lt;=1.74,D53&gt;0),"ÖĞRETİLEMEDİ",IF(D53=0," ")))</f>
        <v>ÖĞRETİLDİ</v>
      </c>
      <c r="E54" s="74" t="str">
        <f t="shared" si="6"/>
        <v>ÖĞRETİLEMEDİ</v>
      </c>
      <c r="F54" s="74" t="str">
        <f t="shared" si="6"/>
        <v>ÖĞRETİLEMEDİ</v>
      </c>
      <c r="G54" s="74" t="str">
        <f t="shared" si="6"/>
        <v>ÖĞRETİLEMEDİ</v>
      </c>
      <c r="H54" s="74" t="str">
        <f t="shared" si="6"/>
        <v>ÖĞRETİLDİ</v>
      </c>
      <c r="I54" s="74" t="str">
        <f t="shared" si="6"/>
        <v>ÖĞRETİLEMEDİ</v>
      </c>
      <c r="J54" s="74" t="str">
        <f t="shared" si="6"/>
        <v>ÖĞRETİLDİ</v>
      </c>
      <c r="K54" s="74" t="str">
        <f t="shared" si="6"/>
        <v>ÖĞRETİLEMEDİ</v>
      </c>
      <c r="L54" s="74" t="str">
        <f t="shared" si="6"/>
        <v>ÖĞRETİLEMEDİ</v>
      </c>
      <c r="M54" s="74" t="str">
        <f t="shared" si="6"/>
        <v>ÖĞRETİLDİ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20"/>
      <c r="AH54" s="122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0</v>
      </c>
      <c r="O57" s="29">
        <f t="shared" si="7"/>
        <v>0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Mü.3.A.4. İstiklâl Marşı’nı saygıyla söyler.</v>
      </c>
      <c r="D58" s="34" t="str">
        <f t="shared" ref="D58:AF58" si="8">D2</f>
        <v>Mü.3.A.1. Konuşurken ve şarkı söylerken sesini doğru kullanır.</v>
      </c>
      <c r="E58" s="34" t="str">
        <f t="shared" si="8"/>
        <v>Mü.3.A.2. Birlikte söyleme kurallarına uyar.</v>
      </c>
      <c r="F58" s="34" t="str">
        <f t="shared" si="8"/>
        <v>Mü.3.A.3. Belirli gün ve haftalarla ilgili müzikleri anlamına uygun söyler.</v>
      </c>
      <c r="G58" s="34" t="str">
        <f t="shared" si="8"/>
        <v>Mü.3.B.1. Müzikteki uzun ve kısa ses sürelerini fark eder.</v>
      </c>
      <c r="H58" s="34" t="str">
        <f t="shared" si="8"/>
        <v>Mü.3.A.5. Oluşturduğu ritim çalgısıyla dinlediği ve söylediği müziğe eşlik eder.</v>
      </c>
      <c r="I58" s="34" t="str">
        <f t="shared" si="8"/>
        <v>Mü.3.B.4. Müzikleri uygun hız ve gürlükte seslendirir.</v>
      </c>
      <c r="J58" s="34" t="str">
        <f t="shared" si="8"/>
        <v>Mü.3.C.3. Ezgi denemeleri yapar.</v>
      </c>
      <c r="K58" s="34" t="str">
        <f t="shared" si="8"/>
        <v>Mü.3.B.7. Seslerin yüksekliklerini, sürelerinin uzunluk ve kısalıklarını ayırt eder.</v>
      </c>
      <c r="L58" s="34" t="str">
        <f t="shared" si="8"/>
        <v>Mü.3.B.2. Müzikteki ses yüksekliklerini grafikle gösterir.</v>
      </c>
      <c r="M58" s="34" t="str">
        <f t="shared" si="8"/>
        <v>Mü.3.B.6. Notalar ile renkleri eşleştirir..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1.3636363636363635</v>
      </c>
      <c r="D60" s="38">
        <f>+$AG$4</f>
        <v>1.9090909090909092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1.3636363636363635</v>
      </c>
      <c r="D64" s="46">
        <f>AG4</f>
        <v>1.9090909090909092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</v>
      </c>
      <c r="D68" s="51">
        <f>MATCH(C68,$C$53:$AF$53,0)</f>
        <v>1</v>
      </c>
      <c r="E68" s="52">
        <f>D68</f>
        <v>1</v>
      </c>
      <c r="F68" s="51">
        <f ca="1">HLOOKUP(C68,OFFSET(C53,0,G68,4,30-G68),4,0)</f>
        <v>2</v>
      </c>
      <c r="G68" s="53">
        <f>MATCH(C68,C53:AF53,0)</f>
        <v>1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1.9090909090909092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1.3636363636363635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</v>
      </c>
      <c r="D69" s="55">
        <f t="shared" ref="D69:D70" si="9">MATCH(C69,$C$53:$AF$53,0)</f>
        <v>1</v>
      </c>
      <c r="E69" s="56">
        <f ca="1">IF(D68=D69,F68,D69)</f>
        <v>2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1.3636363636363635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1.9090909090909092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1.5</v>
      </c>
      <c r="J70" s="59">
        <f t="shared" si="10"/>
        <v>4</v>
      </c>
      <c r="K70" s="60">
        <f>IF(J69=J70,L69,J70)</f>
        <v>4</v>
      </c>
      <c r="L70" s="59">
        <f ca="1">HLOOKUP(I70,OFFSET(C53,0,M70,4,30-M70),4,0)</f>
        <v>5</v>
      </c>
      <c r="M70" s="49">
        <f>MATCH(I70,C53:AF53,0)</f>
        <v>4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BJEPxUE8R4d78GFemaS6fi0Fut9URxOFOeLjPhtNhMZnWU7TlFFdeKmXYRBfp65Uyy5fCSvIeuLMN0NtD0gDSg==" saltValue="8JUmV0qMfw92yhH2zU8I5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2023-01-05T17:36:45Z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