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3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3" i="2" l="1"/>
  <c r="W54" i="2" s="1"/>
  <c r="X53" i="2"/>
  <c r="X54" i="2" s="1"/>
  <c r="Y53" i="2"/>
  <c r="Y54" i="2" s="1"/>
  <c r="Z53" i="2"/>
  <c r="Z54" i="2" s="1"/>
  <c r="AA53" i="2"/>
  <c r="AA54" i="2" s="1"/>
  <c r="AB53" i="2"/>
  <c r="AB54" i="2" s="1"/>
  <c r="AC53" i="2"/>
  <c r="AC54" i="2" s="1"/>
  <c r="AD53" i="2"/>
  <c r="AD54" i="2" s="1"/>
  <c r="AE53" i="2"/>
  <c r="AE54" i="2" s="1"/>
  <c r="AF53" i="2"/>
  <c r="AF54" i="2" s="1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<sst xmlns="http://schemas.openxmlformats.org/spreadsheetml/2006/main" count="56" uniqueCount="50">
  <si>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</si>
  <si>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</si>
  <si>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</si>
  <si>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</si>
  <si>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</si>
  <si>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</si>
  <si>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</si>
  <si>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</si>
  <si>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</si>
  <si>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</si>
  <si>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</si>
  <si>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</si>
  <si>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</si>
  <si>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</si>
  <si>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</si>
  <si>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</si>
  <si>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</si>
  <si>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M.3.1.1.1. Üç basamaklı doğal sayıları okur ve yazar.</t>
  </si>
  <si>
    <t>M.3.1.1.3. Üç basamaklı doğal sayıların basamak adlarını, basamaklarındaki rakamların basamak değerlerini belirler.</t>
  </si>
  <si>
    <t>M.3.1.1.4. En çok üç basamaklı doğal sayıları en yakın onluğa ya da yüzlüğe yuvarlar.</t>
  </si>
  <si>
    <t>M.3.1.1.5. 1000’den küçük en çok beş doğal sayıyı karşılaştırır ve sembol kullanarak sıralar.</t>
  </si>
  <si>
    <t>M.3.1.1.7. Aralarındaki fark sabit olan sayı örüntüsünü genişletir ve oluşturur.</t>
  </si>
  <si>
    <t>M.3.1.1.8. Tek ve çift doğal sayıları kavrar.
M.3.1.1.9. Tek ve çift doğal sayıların toplamlarını model üzerinde inceleyerek toplamların tek mi çift mi olduğunu ifade eder.</t>
  </si>
  <si>
    <t>M.3.1.1.10. 20’ye kadar olan Romen rakamlarını okur ve yazar.</t>
  </si>
  <si>
    <t>M.3.1.2.1. En çok üç basamaklı sayılarla eldesiz ve eldeli toplama işlemini yapar.</t>
  </si>
  <si>
    <t>M.3.1.2.2. Üç doğal sayı ile yapılan toplama işleminde sayıların birbirleriyle toplanma sırasının değişmesinin sonucu değiştirmediğini gösterir.</t>
  </si>
  <si>
    <t>M.3.1.3.1. Onluk bozma gerektiren ve gerektirmeyen çıkarma işlemi yapar.</t>
  </si>
  <si>
    <t>M.3.1.3.2. İki basamaklı sayılardan 10’un katı olan iki basamaklı sayıları, üç basamaklı 100’ün katı olan doğal sayılardan 10’un katı olan iki basamaklı doğal sayıları zihinden çıkarır.</t>
  </si>
  <si>
    <t>M.3.1.2.3. İki sayının toplamını tahmin eder ve tahminini işlem sonucuyla karşılaştırır.</t>
  </si>
  <si>
    <t>M.3.1.2.4. Zihinden toplama işlemi yapar.</t>
  </si>
  <si>
    <t>M.3.1.2.5. Bir toplama işleminde verilmeyen toplananı bulur.</t>
  </si>
  <si>
    <t>M.3.1.2.6. Doğal sayılarla toplama işlemini gerektiren problemleri çözer.</t>
  </si>
  <si>
    <t>M.3.1.3.3. Doğal sayılarla yapılan çıkarma işleminin sonucunu tahmin eder, tahminini işlem sonucuyla karşılaştırır.</t>
  </si>
  <si>
    <t>M.3.1.3.4. Doğal sayılarla toplama ve çıkarma işlemlerini gerektiren problemleri çözer.</t>
  </si>
  <si>
    <t>M.3.4.1.2. Grafiklerde verilen bilgileri kullanarak veya grafikler oluşturarak toplama ve çıkarma işlemleri gerektiren problemleri çözer.</t>
  </si>
  <si>
    <t>M.3.4.1.3. En çok üç veri grubuna ait basit tabloları okur, yorumlar ve tablodan elde ettiği veriyi düzenler.</t>
  </si>
  <si>
    <t>M.3.1.4.3. İki basamaklı bir doğal sayıyla en çok iki basamaklı bir doğal sayıyı, en çok üç basamaklı bir doğal sayıyla bir basamaklı bir doğal sayıyı çarpar.</t>
  </si>
  <si>
    <t>M.3.1.4.4. 10 ve 100 ile kısa yoldan çarpma işlemi yapar.</t>
  </si>
  <si>
    <t>M.3.1.5.3. Bölme işleminde bölünen, bölen, bölüm ve kalan arasındaki ilişkiyi fark eder.</t>
  </si>
  <si>
    <t>M.3.1.1.2. 1000 içinde herhangi bir sayıdan başlayarak birer, onar ve yüzer ileriye doğru ritmik sayar.
M.3.1.1.6. 100 içinde altışar, yedişer, sekizer ve dokuzar ileriye ritmik sayar.</t>
  </si>
  <si>
    <t>M.3.4.1.1. Şekil ve nesne grafiğinde gösterilen bilgileri açıklayarak grafikten çetele ve sıklık tablosuna dönüşümler
yapar ve yorumlar.</t>
  </si>
  <si>
    <t>M.3.1.4.5. 5'e kadar (5 dâhil) çarpım tablosundaki sayıları kullanarak çarpma işleminde çarpanlardan biri
bir arttırıldığında veya azaltıldığında çarpma işleminin sonucunun nasıl değiştiğini fark eder.</t>
  </si>
  <si>
    <t>2022-2023 Eğitim Öğretim Yılı
1.Dönem 
3.Sınıf Matematik
Kazanım Değerlendirme Ölçeği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</si>
  <si>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 3</t>
    </r>
    <r>
      <rPr>
        <sz val="11"/>
        <color theme="1"/>
        <rFont val="Tahoma"/>
        <family val="2"/>
        <charset val="162"/>
      </rPr>
      <t xml:space="preserve"> şeklinde giriyoruz.
4. Ölçeğin yapımcı bilgisini değiştirmek telif ihlalidir, lütfen buna dikkat edelim.</t>
    </r>
  </si>
  <si>
    <t>www.mbsunu.com</t>
  </si>
  <si>
    <t>M.3.1.5.2. Birler basamağı sıfır olan iki basamaklı bir doğal sayıyı 10’a kısa yoldan böler.</t>
  </si>
  <si>
    <t>M.3.1.5.1. İki basamaklı doğal sayıları bir basamaklı doğal sayılara böler.</t>
  </si>
  <si>
    <t xml:space="preserve">
M.3.1.4.6. Biri çarpma işlemi olmak üzere iki işlem gerektiren problemleri çözer.
</t>
  </si>
  <si>
    <t xml:space="preserve">M.3.1.4.1. Çarpma işleminin kat anlamını açıklar.
</t>
  </si>
  <si>
    <t>M.3.1.4.2. Çarpım tablosunu oluşturur.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</si>
</sst>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7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7" fillId="0" borderId="4" xfId="0" applyFont="1" applyFill="1" applyBorder="1" applyAlignment="1" applyProtection="1">
      <alignment horizontal="center" vertical="center" textRotation="90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8" fillId="0" borderId="22" xfId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textRotation="90" wrapText="1"/>
      <protection hidden="1"/>
    </xf>
    <xf numFmtId="0" fontId="19" fillId="0" borderId="7" xfId="0" applyFont="1" applyBorder="1" applyAlignment="1" applyProtection="1">
      <alignment horizontal="center" vertical="center" textRotation="90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D15" sqref="D15:F15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5" t="s">
        <v>16</v>
      </c>
      <c r="C1" s="96"/>
      <c r="D1" s="96"/>
      <c r="E1" s="96"/>
      <c r="F1" s="97"/>
    </row>
    <row r="2" spans="2:6" ht="30.75" customHeight="1" x14ac:dyDescent="0.3">
      <c r="B2" s="101" t="s">
        <v>10</v>
      </c>
      <c r="C2" s="102"/>
      <c r="D2" s="22" t="s">
        <v>7</v>
      </c>
      <c r="E2" s="22" t="s">
        <v>8</v>
      </c>
      <c r="F2" s="13"/>
    </row>
    <row r="3" spans="2:6" ht="30" customHeight="1" x14ac:dyDescent="0.3">
      <c r="B3" s="100" t="s">
        <v>6</v>
      </c>
      <c r="C3" s="63" t="s">
        <v>4</v>
      </c>
      <c r="D3" s="64">
        <f>HLOOKUP(VERİLER!E68,VERİLER!$C$56:$AF$57,2,0)</f>
        <v>2.5</v>
      </c>
      <c r="E3" s="64">
        <f ca="1">HLOOKUP(VERİLER!E69,VERİLER!$C$56:$AF$57,2,0)</f>
        <v>2.5</v>
      </c>
      <c r="F3" s="106" t="s">
        <v>42</v>
      </c>
    </row>
    <row r="4" spans="2:6" ht="30" customHeight="1" x14ac:dyDescent="0.3">
      <c r="B4" s="100"/>
      <c r="C4" s="63" t="s">
        <v>5</v>
      </c>
      <c r="D4" s="65" t="str">
        <f>HLOOKUP(VERİLER!E68,VERİLER!$C$56:$AF$58,3,0)</f>
        <v>M.3.1.2.6. Doğal sayılarla toplama işlemini gerektiren problemleri çözer.</v>
      </c>
      <c r="E4" s="65" t="str">
        <f ca="1">HLOOKUP(VERİLER!E69,VERİLER!$C$56:$AF$58,3,0)</f>
        <v>M.3.1.4.5. 5'e kadar (5 dâhil) çarpım tablosundaki sayıları kullanarak çarpma işleminde çarpanlardan biri
bir arttırıldığında veya azaltıldığında çarpma işleminin sonucunun nasıl değiştiğini fark eder.</v>
      </c>
      <c r="F4" s="107"/>
    </row>
    <row r="5" spans="2:6" ht="19.95" customHeight="1" x14ac:dyDescent="0.3">
      <c r="B5" s="112"/>
      <c r="C5" s="113"/>
      <c r="D5" s="113"/>
      <c r="E5" s="114"/>
      <c r="F5" s="107"/>
    </row>
    <row r="6" spans="2:6" ht="30" customHeight="1" x14ac:dyDescent="0.3">
      <c r="B6" s="100" t="s">
        <v>9</v>
      </c>
      <c r="C6" s="63" t="s">
        <v>4</v>
      </c>
      <c r="D6" s="64">
        <f>HLOOKUP(VERİLER!K68,VERİLER!$C$56:$AF$57,2,0)</f>
        <v>1</v>
      </c>
      <c r="E6" s="64">
        <f ca="1">HLOOKUP(VERİLER!K69,VERİLER!$C$56:$AF$57,2,0)</f>
        <v>1</v>
      </c>
      <c r="F6" s="107"/>
    </row>
    <row r="7" spans="2:6" ht="30" customHeight="1" x14ac:dyDescent="0.3">
      <c r="B7" s="100"/>
      <c r="C7" s="63" t="s">
        <v>5</v>
      </c>
      <c r="D7" s="65" t="str">
        <f>HLOOKUP(VERİLER!K68,VERİLER!$C$56:$AF$58,3,0)</f>
        <v>M.3.1.1.3. Üç basamaklı doğal sayıların basamak adlarını, basamaklarındaki rakamların basamak değerlerini belirler.</v>
      </c>
      <c r="E7" s="65" t="str">
        <f ca="1">HLOOKUP(VERİLER!K69,VERİLER!$C$56:$AF$58,3,0)</f>
        <v>M.3.1.2.1. En çok üç basamaklı sayılarla eldesiz ve eldeli toplama işlemini yapar.</v>
      </c>
      <c r="F7" s="108"/>
    </row>
    <row r="8" spans="2:6" ht="19.95" customHeight="1" x14ac:dyDescent="0.3">
      <c r="B8" s="103"/>
      <c r="C8" s="104"/>
      <c r="D8" s="104"/>
      <c r="E8" s="104"/>
      <c r="F8" s="105"/>
    </row>
    <row r="9" spans="2:6" ht="30" customHeight="1" x14ac:dyDescent="0.3">
      <c r="B9" s="100" t="s">
        <v>12</v>
      </c>
      <c r="C9" s="63" t="s">
        <v>4</v>
      </c>
      <c r="D9" s="64">
        <f>IFERROR(LARGE(VERİLER!AG3:AG52,1),0)</f>
        <v>1.9666666666666666</v>
      </c>
      <c r="E9" s="64">
        <f>IFERROR(LARGE(VERİLER!AG3:AG52,2),0)</f>
        <v>1.3</v>
      </c>
      <c r="F9" s="109" t="s">
        <v>43</v>
      </c>
    </row>
    <row r="10" spans="2:6" ht="30" customHeight="1" x14ac:dyDescent="0.3">
      <c r="B10" s="100"/>
      <c r="C10" s="63" t="s">
        <v>11</v>
      </c>
      <c r="D10" s="64" t="str">
        <f>HLOOKUP(VERİLER!S68,VERİLER!C63:AZ65,3,0)</f>
        <v>VELİ</v>
      </c>
      <c r="E10" s="64" t="str">
        <f>HLOOKUP(VERİLER!S69,VERİLER!C63:AZ65,3,0)</f>
        <v>ALİ</v>
      </c>
      <c r="F10" s="110"/>
    </row>
    <row r="11" spans="2:6" ht="19.95" customHeight="1" x14ac:dyDescent="0.3">
      <c r="B11" s="66"/>
      <c r="C11" s="67"/>
      <c r="D11" s="67"/>
      <c r="E11" s="67"/>
      <c r="F11" s="110"/>
    </row>
    <row r="12" spans="2:6" ht="30" customHeight="1" x14ac:dyDescent="0.3">
      <c r="B12" s="100" t="s">
        <v>13</v>
      </c>
      <c r="C12" s="63" t="s">
        <v>4</v>
      </c>
      <c r="D12" s="64">
        <f>IFERROR(SMALL(VERİLER!AG3:AG52,1),0)</f>
        <v>1.3</v>
      </c>
      <c r="E12" s="64">
        <f>IFERROR(SMALL(VERİLER!AG3:AG52,2),0)</f>
        <v>1.9666666666666666</v>
      </c>
      <c r="F12" s="110"/>
    </row>
    <row r="13" spans="2:6" ht="30" customHeight="1" x14ac:dyDescent="0.3">
      <c r="B13" s="100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11"/>
    </row>
    <row r="14" spans="2:6" ht="19.95" customHeight="1" x14ac:dyDescent="0.3">
      <c r="B14" s="103"/>
      <c r="C14" s="104"/>
      <c r="D14" s="104"/>
      <c r="E14" s="104"/>
      <c r="F14" s="105"/>
    </row>
    <row r="15" spans="2:6" ht="30" customHeight="1" thickBot="1" x14ac:dyDescent="0.35">
      <c r="B15" s="68" t="s">
        <v>15</v>
      </c>
      <c r="C15" s="69">
        <f>+VERİLER!AG53</f>
        <v>1.6333333333333333</v>
      </c>
      <c r="D15" s="119" t="s">
        <v>44</v>
      </c>
      <c r="E15" s="98"/>
      <c r="F15" s="99"/>
    </row>
    <row r="16" spans="2:6" ht="19.2" thickTop="1" x14ac:dyDescent="0.3"/>
  </sheetData>
  <sheetProtection algorithmName="SHA-512" hashValue="7z2P+xRFzKtGIerR8zvywB8QOkpkL3QFIxamzh07rvWq3HG0VOLxFHRJXKxsFSAFA5iOKFJiqg3tuczESmlZMQ==" saltValue="ynOoWwCTPGkNjsJii7M1ZA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80" zoomScaleNormal="80" workbookViewId="0">
      <selection activeCell="AG53" sqref="AG53:AG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2</v>
      </c>
      <c r="E1" s="10">
        <f t="shared" si="0"/>
        <v>1</v>
      </c>
      <c r="F1" s="10">
        <f t="shared" si="0"/>
        <v>1.5</v>
      </c>
      <c r="G1" s="10">
        <f t="shared" si="0"/>
        <v>1.5</v>
      </c>
      <c r="H1" s="10">
        <f t="shared" si="0"/>
        <v>2</v>
      </c>
      <c r="I1" s="10">
        <f t="shared" si="0"/>
        <v>1.5</v>
      </c>
      <c r="J1" s="10">
        <f t="shared" si="0"/>
        <v>2</v>
      </c>
      <c r="K1" s="10">
        <f t="shared" si="0"/>
        <v>1</v>
      </c>
      <c r="L1" s="10">
        <f t="shared" si="0"/>
        <v>1.5</v>
      </c>
      <c r="M1" s="10">
        <f t="shared" si="0"/>
        <v>2</v>
      </c>
      <c r="N1" s="10">
        <f t="shared" si="0"/>
        <v>1.5</v>
      </c>
      <c r="O1" s="10">
        <f t="shared" si="0"/>
        <v>2</v>
      </c>
      <c r="P1" s="10">
        <f t="shared" si="0"/>
        <v>1</v>
      </c>
      <c r="Q1" s="10">
        <f t="shared" si="0"/>
        <v>1.5</v>
      </c>
      <c r="R1" s="10">
        <f t="shared" si="0"/>
        <v>2.5</v>
      </c>
      <c r="S1" s="10">
        <f t="shared" si="0"/>
        <v>1.5</v>
      </c>
      <c r="T1" s="10">
        <f t="shared" si="0"/>
        <v>2</v>
      </c>
      <c r="U1" s="10">
        <f t="shared" si="0"/>
        <v>1</v>
      </c>
      <c r="V1" s="10">
        <f t="shared" si="0"/>
        <v>1.5</v>
      </c>
      <c r="W1" s="10">
        <f t="shared" si="0"/>
        <v>2</v>
      </c>
      <c r="X1" s="10">
        <f t="shared" si="0"/>
        <v>1.5</v>
      </c>
      <c r="Y1" s="10">
        <f t="shared" si="0"/>
        <v>2</v>
      </c>
      <c r="Z1" s="10">
        <f t="shared" si="0"/>
        <v>1</v>
      </c>
      <c r="AA1" s="10">
        <f t="shared" si="0"/>
        <v>1.5</v>
      </c>
      <c r="AB1" s="10">
        <f t="shared" si="0"/>
        <v>2.5</v>
      </c>
      <c r="AC1" s="10">
        <f t="shared" si="0"/>
        <v>1.5</v>
      </c>
      <c r="AD1" s="10">
        <f t="shared" si="0"/>
        <v>2</v>
      </c>
      <c r="AE1" s="10">
        <f>+AE53</f>
        <v>1</v>
      </c>
      <c r="AF1" s="10">
        <f>+AF53</f>
        <v>1.5</v>
      </c>
    </row>
    <row r="2" spans="1:38" s="5" customFormat="1" ht="172.05" customHeight="1" thickTop="1" thickBot="1" x14ac:dyDescent="0.35">
      <c r="A2" s="15"/>
      <c r="B2" s="62"/>
      <c r="C2" s="91" t="s">
        <v>17</v>
      </c>
      <c r="D2" s="93" t="s">
        <v>39</v>
      </c>
      <c r="E2" s="70" t="s">
        <v>18</v>
      </c>
      <c r="F2" s="70" t="s">
        <v>19</v>
      </c>
      <c r="G2" s="92" t="s">
        <v>20</v>
      </c>
      <c r="H2" s="70" t="s">
        <v>21</v>
      </c>
      <c r="I2" s="70" t="s">
        <v>22</v>
      </c>
      <c r="J2" s="120" t="s">
        <v>23</v>
      </c>
      <c r="K2" s="120" t="s">
        <v>24</v>
      </c>
      <c r="L2" s="120" t="s">
        <v>25</v>
      </c>
      <c r="M2" s="120" t="s">
        <v>26</v>
      </c>
      <c r="N2" s="70" t="s">
        <v>27</v>
      </c>
      <c r="O2" s="120" t="s">
        <v>28</v>
      </c>
      <c r="P2" s="120" t="s">
        <v>29</v>
      </c>
      <c r="Q2" s="120" t="s">
        <v>30</v>
      </c>
      <c r="R2" s="120" t="s">
        <v>31</v>
      </c>
      <c r="S2" s="120" t="s">
        <v>32</v>
      </c>
      <c r="T2" s="120" t="s">
        <v>33</v>
      </c>
      <c r="U2" s="70" t="s">
        <v>40</v>
      </c>
      <c r="V2" s="70" t="s">
        <v>34</v>
      </c>
      <c r="W2" s="120" t="s">
        <v>35</v>
      </c>
      <c r="X2" s="120" t="s">
        <v>48</v>
      </c>
      <c r="Y2" s="120" t="s">
        <v>49</v>
      </c>
      <c r="Z2" s="70" t="s">
        <v>36</v>
      </c>
      <c r="AA2" s="120" t="s">
        <v>37</v>
      </c>
      <c r="AB2" s="94" t="s">
        <v>41</v>
      </c>
      <c r="AC2" s="120" t="s">
        <v>47</v>
      </c>
      <c r="AD2" s="120" t="s">
        <v>46</v>
      </c>
      <c r="AE2" s="120" t="s">
        <v>45</v>
      </c>
      <c r="AF2" s="121" t="s">
        <v>38</v>
      </c>
      <c r="AG2" s="12" t="s">
        <v>2</v>
      </c>
      <c r="AH2" s="11" t="s">
        <v>3</v>
      </c>
    </row>
    <row r="3" spans="1:38" ht="15" customHeight="1" x14ac:dyDescent="0.3">
      <c r="A3" s="16">
        <f>+AG3</f>
        <v>1.3</v>
      </c>
      <c r="B3" s="74" t="s">
        <v>0</v>
      </c>
      <c r="C3" s="75">
        <v>2</v>
      </c>
      <c r="D3" s="76">
        <v>1</v>
      </c>
      <c r="E3" s="76">
        <v>1</v>
      </c>
      <c r="F3" s="76">
        <v>1</v>
      </c>
      <c r="G3" s="76">
        <v>2</v>
      </c>
      <c r="H3" s="76">
        <v>2</v>
      </c>
      <c r="I3" s="76">
        <v>1</v>
      </c>
      <c r="J3" s="76">
        <v>1</v>
      </c>
      <c r="K3" s="76">
        <v>1</v>
      </c>
      <c r="L3" s="76">
        <v>1</v>
      </c>
      <c r="M3" s="76">
        <v>2</v>
      </c>
      <c r="N3" s="76">
        <v>1</v>
      </c>
      <c r="O3" s="76">
        <v>1</v>
      </c>
      <c r="P3" s="76">
        <v>1</v>
      </c>
      <c r="Q3" s="76">
        <v>1</v>
      </c>
      <c r="R3" s="76">
        <v>3</v>
      </c>
      <c r="S3" s="76">
        <v>1</v>
      </c>
      <c r="T3" s="76">
        <v>1</v>
      </c>
      <c r="U3" s="76">
        <v>1</v>
      </c>
      <c r="V3" s="76">
        <v>1</v>
      </c>
      <c r="W3" s="76">
        <v>2</v>
      </c>
      <c r="X3" s="76">
        <v>1</v>
      </c>
      <c r="Y3" s="76">
        <v>1</v>
      </c>
      <c r="Z3" s="76">
        <v>1</v>
      </c>
      <c r="AA3" s="76">
        <v>1</v>
      </c>
      <c r="AB3" s="76">
        <v>3</v>
      </c>
      <c r="AC3" s="76">
        <v>1</v>
      </c>
      <c r="AD3" s="76">
        <v>1</v>
      </c>
      <c r="AE3" s="76">
        <v>1</v>
      </c>
      <c r="AF3" s="76">
        <v>1</v>
      </c>
      <c r="AG3" s="87">
        <f t="shared" ref="AG3:AG49" si="1">IFERROR(AVERAGE(C3:AF3)," ")</f>
        <v>1.3</v>
      </c>
      <c r="AH3" s="88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1.9666666666666666</v>
      </c>
      <c r="B4" s="77" t="s">
        <v>1</v>
      </c>
      <c r="C4" s="78">
        <v>2</v>
      </c>
      <c r="D4" s="79">
        <v>3</v>
      </c>
      <c r="E4" s="79">
        <v>1</v>
      </c>
      <c r="F4" s="79">
        <v>2</v>
      </c>
      <c r="G4" s="79">
        <v>1</v>
      </c>
      <c r="H4" s="79">
        <v>2</v>
      </c>
      <c r="I4" s="79">
        <v>2</v>
      </c>
      <c r="J4" s="79">
        <v>3</v>
      </c>
      <c r="K4" s="79">
        <v>1</v>
      </c>
      <c r="L4" s="79">
        <v>2</v>
      </c>
      <c r="M4" s="79">
        <v>2</v>
      </c>
      <c r="N4" s="79">
        <v>2</v>
      </c>
      <c r="O4" s="79">
        <v>3</v>
      </c>
      <c r="P4" s="79">
        <v>1</v>
      </c>
      <c r="Q4" s="79">
        <v>2</v>
      </c>
      <c r="R4" s="79">
        <v>2</v>
      </c>
      <c r="S4" s="79">
        <v>2</v>
      </c>
      <c r="T4" s="79">
        <v>3</v>
      </c>
      <c r="U4" s="79">
        <v>1</v>
      </c>
      <c r="V4" s="79">
        <v>2</v>
      </c>
      <c r="W4" s="79">
        <v>2</v>
      </c>
      <c r="X4" s="79">
        <v>2</v>
      </c>
      <c r="Y4" s="79">
        <v>3</v>
      </c>
      <c r="Z4" s="79">
        <v>1</v>
      </c>
      <c r="AA4" s="79">
        <v>2</v>
      </c>
      <c r="AB4" s="79">
        <v>2</v>
      </c>
      <c r="AC4" s="79">
        <v>2</v>
      </c>
      <c r="AD4" s="79">
        <v>3</v>
      </c>
      <c r="AE4" s="79">
        <v>1</v>
      </c>
      <c r="AF4" s="79">
        <v>2</v>
      </c>
      <c r="AG4" s="87">
        <f t="shared" si="1"/>
        <v>1.9666666666666666</v>
      </c>
      <c r="AH4" s="88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 t="str">
        <f t="shared" si="2"/>
        <v xml:space="preserve"> </v>
      </c>
      <c r="B5" s="77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87" t="str">
        <f t="shared" si="1"/>
        <v xml:space="preserve"> </v>
      </c>
      <c r="AH5" s="88" t="str">
        <f t="shared" si="3"/>
        <v xml:space="preserve"> </v>
      </c>
      <c r="AI5" s="3"/>
      <c r="AJ5" s="3"/>
      <c r="AK5" s="20"/>
      <c r="AL5" s="21"/>
    </row>
    <row r="6" spans="1:38" ht="15" customHeight="1" x14ac:dyDescent="0.3">
      <c r="A6" s="16" t="str">
        <f t="shared" si="2"/>
        <v xml:space="preserve"> </v>
      </c>
      <c r="B6" s="77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7" t="str">
        <f t="shared" si="1"/>
        <v xml:space="preserve"> </v>
      </c>
      <c r="AH6" s="88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 t="str">
        <f t="shared" si="2"/>
        <v xml:space="preserve"> </v>
      </c>
      <c r="B7" s="77"/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87" t="str">
        <f t="shared" si="1"/>
        <v xml:space="preserve"> </v>
      </c>
      <c r="AH7" s="88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 t="str">
        <f t="shared" si="2"/>
        <v xml:space="preserve"> </v>
      </c>
      <c r="B8" s="77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87" t="str">
        <f t="shared" si="1"/>
        <v xml:space="preserve"> </v>
      </c>
      <c r="AH8" s="88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 t="str">
        <f t="shared" si="2"/>
        <v xml:space="preserve"> </v>
      </c>
      <c r="B9" s="77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87" t="str">
        <f t="shared" si="1"/>
        <v xml:space="preserve"> </v>
      </c>
      <c r="AH9" s="88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 t="str">
        <f t="shared" si="2"/>
        <v xml:space="preserve"> </v>
      </c>
      <c r="B10" s="77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87" t="str">
        <f t="shared" si="1"/>
        <v xml:space="preserve"> </v>
      </c>
      <c r="AH10" s="88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 t="str">
        <f t="shared" si="2"/>
        <v xml:space="preserve"> </v>
      </c>
      <c r="B11" s="77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87" t="str">
        <f t="shared" si="1"/>
        <v xml:space="preserve"> </v>
      </c>
      <c r="AH11" s="88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 t="str">
        <f t="shared" si="2"/>
        <v xml:space="preserve"> </v>
      </c>
      <c r="B12" s="80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87" t="str">
        <f t="shared" si="1"/>
        <v xml:space="preserve"> </v>
      </c>
      <c r="AH12" s="88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 t="str">
        <f t="shared" si="2"/>
        <v xml:space="preserve"> </v>
      </c>
      <c r="B13" s="77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7" t="str">
        <f t="shared" si="1"/>
        <v xml:space="preserve"> </v>
      </c>
      <c r="AH13" s="88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 t="str">
        <f t="shared" si="2"/>
        <v xml:space="preserve"> </v>
      </c>
      <c r="B14" s="77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87" t="str">
        <f t="shared" si="1"/>
        <v xml:space="preserve"> </v>
      </c>
      <c r="AH14" s="88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 t="str">
        <f t="shared" si="2"/>
        <v xml:space="preserve"> </v>
      </c>
      <c r="B15" s="77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87" t="str">
        <f t="shared" si="1"/>
        <v xml:space="preserve"> </v>
      </c>
      <c r="AH15" s="88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 t="str">
        <f t="shared" si="2"/>
        <v xml:space="preserve"> </v>
      </c>
      <c r="B16" s="77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87" t="str">
        <f t="shared" si="1"/>
        <v xml:space="preserve"> </v>
      </c>
      <c r="AH16" s="88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 t="str">
        <f t="shared" si="2"/>
        <v xml:space="preserve"> </v>
      </c>
      <c r="B17" s="77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87" t="str">
        <f t="shared" si="1"/>
        <v xml:space="preserve"> </v>
      </c>
      <c r="AH17" s="88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 t="str">
        <f t="shared" si="2"/>
        <v xml:space="preserve"> </v>
      </c>
      <c r="B18" s="77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87" t="str">
        <f t="shared" si="1"/>
        <v xml:space="preserve"> </v>
      </c>
      <c r="AH18" s="88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 t="str">
        <f t="shared" si="2"/>
        <v xml:space="preserve"> </v>
      </c>
      <c r="B19" s="77"/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87" t="str">
        <f t="shared" si="1"/>
        <v xml:space="preserve"> </v>
      </c>
      <c r="AH19" s="88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 t="str">
        <f t="shared" si="2"/>
        <v xml:space="preserve"> </v>
      </c>
      <c r="B20" s="77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87" t="str">
        <f t="shared" si="1"/>
        <v xml:space="preserve"> </v>
      </c>
      <c r="AH20" s="88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 t="str">
        <f t="shared" si="2"/>
        <v xml:space="preserve"> </v>
      </c>
      <c r="B21" s="80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87" t="str">
        <f t="shared" si="1"/>
        <v xml:space="preserve"> </v>
      </c>
      <c r="AH21" s="88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 t="str">
        <f t="shared" si="2"/>
        <v xml:space="preserve"> </v>
      </c>
      <c r="B22" s="77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87" t="str">
        <f t="shared" si="1"/>
        <v xml:space="preserve"> </v>
      </c>
      <c r="AH22" s="88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 t="str">
        <f t="shared" si="2"/>
        <v xml:space="preserve"> </v>
      </c>
      <c r="B23" s="77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7" t="str">
        <f t="shared" si="1"/>
        <v xml:space="preserve"> </v>
      </c>
      <c r="AH23" s="88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 t="str">
        <f t="shared" si="2"/>
        <v xml:space="preserve"> </v>
      </c>
      <c r="B24" s="80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7" t="str">
        <f t="shared" si="1"/>
        <v xml:space="preserve"> </v>
      </c>
      <c r="AH24" s="88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 t="str">
        <f t="shared" si="2"/>
        <v xml:space="preserve"> </v>
      </c>
      <c r="B25" s="77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87" t="str">
        <f t="shared" si="1"/>
        <v xml:space="preserve"> </v>
      </c>
      <c r="AH25" s="88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 t="str">
        <f t="shared" si="2"/>
        <v xml:space="preserve"> </v>
      </c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7" t="str">
        <f t="shared" si="1"/>
        <v xml:space="preserve"> </v>
      </c>
      <c r="AH26" s="88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 t="str">
        <f t="shared" si="2"/>
        <v xml:space="preserve"> </v>
      </c>
      <c r="B27" s="77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87" t="str">
        <f t="shared" si="1"/>
        <v xml:space="preserve"> </v>
      </c>
      <c r="AH27" s="88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 t="str">
        <f t="shared" si="2"/>
        <v xml:space="preserve"> </v>
      </c>
      <c r="B28" s="77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87" t="str">
        <f t="shared" si="1"/>
        <v xml:space="preserve"> </v>
      </c>
      <c r="AH28" s="88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 t="str">
        <f t="shared" si="2"/>
        <v xml:space="preserve"> </v>
      </c>
      <c r="B29" s="77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87" t="str">
        <f t="shared" si="1"/>
        <v xml:space="preserve"> </v>
      </c>
      <c r="AH29" s="88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 t="str">
        <f t="shared" si="2"/>
        <v xml:space="preserve"> </v>
      </c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87" t="str">
        <f t="shared" si="1"/>
        <v xml:space="preserve"> </v>
      </c>
      <c r="AH30" s="88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 t="str">
        <f t="shared" si="2"/>
        <v xml:space="preserve"> </v>
      </c>
      <c r="B31" s="77"/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87" t="str">
        <f t="shared" si="1"/>
        <v xml:space="preserve"> </v>
      </c>
      <c r="AH31" s="88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 t="str">
        <f t="shared" si="2"/>
        <v xml:space="preserve"> </v>
      </c>
      <c r="B32" s="77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87" t="str">
        <f t="shared" si="1"/>
        <v xml:space="preserve"> </v>
      </c>
      <c r="AH32" s="88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 t="str">
        <f t="shared" si="2"/>
        <v xml:space="preserve"> </v>
      </c>
      <c r="B33" s="77"/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87" t="str">
        <f t="shared" si="1"/>
        <v xml:space="preserve"> </v>
      </c>
      <c r="AH33" s="88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 t="str">
        <f t="shared" si="2"/>
        <v xml:space="preserve"> </v>
      </c>
      <c r="B34" s="77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87" t="str">
        <f t="shared" si="1"/>
        <v xml:space="preserve"> </v>
      </c>
      <c r="AH34" s="88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 t="str">
        <f t="shared" si="2"/>
        <v xml:space="preserve"> </v>
      </c>
      <c r="B35" s="77"/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87" t="str">
        <f t="shared" si="1"/>
        <v xml:space="preserve"> </v>
      </c>
      <c r="AH35" s="88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 t="str">
        <f t="shared" si="2"/>
        <v xml:space="preserve"> </v>
      </c>
      <c r="B36" s="77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87" t="str">
        <f t="shared" si="1"/>
        <v xml:space="preserve"> </v>
      </c>
      <c r="AH36" s="88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 t="str">
        <f t="shared" si="2"/>
        <v xml:space="preserve"> </v>
      </c>
      <c r="B37" s="77"/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87" t="str">
        <f t="shared" si="1"/>
        <v xml:space="preserve"> </v>
      </c>
      <c r="AH37" s="88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 t="str">
        <f t="shared" si="2"/>
        <v xml:space="preserve"> </v>
      </c>
      <c r="B38" s="77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7" t="str">
        <f t="shared" si="1"/>
        <v xml:space="preserve"> </v>
      </c>
      <c r="AH38" s="88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 t="str">
        <f t="shared" si="2"/>
        <v xml:space="preserve"> </v>
      </c>
      <c r="B39" s="77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87" t="str">
        <f t="shared" si="1"/>
        <v xml:space="preserve"> </v>
      </c>
      <c r="AH39" s="88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 t="str">
        <f t="shared" si="2"/>
        <v xml:space="preserve"> </v>
      </c>
      <c r="B40" s="77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87" t="str">
        <f t="shared" si="1"/>
        <v xml:space="preserve"> </v>
      </c>
      <c r="AH40" s="88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 t="str">
        <f t="shared" si="2"/>
        <v xml:space="preserve"> </v>
      </c>
      <c r="B41" s="77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87" t="str">
        <f t="shared" si="1"/>
        <v xml:space="preserve"> </v>
      </c>
      <c r="AH41" s="88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 t="str">
        <f t="shared" si="2"/>
        <v xml:space="preserve"> </v>
      </c>
      <c r="B42" s="77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7" t="str">
        <f t="shared" si="1"/>
        <v xml:space="preserve"> </v>
      </c>
      <c r="AH42" s="88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7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7" t="str">
        <f t="shared" si="1"/>
        <v xml:space="preserve"> </v>
      </c>
      <c r="AH43" s="88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1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7" t="str">
        <f t="shared" si="1"/>
        <v xml:space="preserve"> </v>
      </c>
      <c r="AH44" s="89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1"/>
      <c r="C45" s="82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7" t="str">
        <f t="shared" si="1"/>
        <v xml:space="preserve"> </v>
      </c>
      <c r="AH45" s="89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1"/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7" t="str">
        <f t="shared" si="1"/>
        <v xml:space="preserve"> </v>
      </c>
      <c r="AH46" s="89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1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7" t="str">
        <f t="shared" si="1"/>
        <v xml:space="preserve"> </v>
      </c>
      <c r="AH47" s="89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1"/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7" t="str">
        <f t="shared" si="1"/>
        <v xml:space="preserve"> </v>
      </c>
      <c r="AH48" s="89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1"/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7" t="str">
        <f t="shared" si="1"/>
        <v xml:space="preserve"> </v>
      </c>
      <c r="AH49" s="89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1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90" t="str">
        <f t="shared" ref="AG50:AG52" si="4">IFERROR(AVERAGE(C50:AF50)," ")</f>
        <v xml:space="preserve"> </v>
      </c>
      <c r="AH50" s="89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1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90" t="str">
        <f t="shared" si="4"/>
        <v xml:space="preserve"> </v>
      </c>
      <c r="AH51" s="89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4"/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90" t="str">
        <f t="shared" si="4"/>
        <v xml:space="preserve"> </v>
      </c>
      <c r="AH52" s="89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1">
        <f>IFERROR(AVERAGE(C3:C52),0)</f>
        <v>2</v>
      </c>
      <c r="D53" s="71">
        <f t="shared" ref="D53:AF53" si="5">IFERROR(AVERAGE(D3:D52),0)</f>
        <v>2</v>
      </c>
      <c r="E53" s="71">
        <f t="shared" si="5"/>
        <v>1</v>
      </c>
      <c r="F53" s="71">
        <f t="shared" si="5"/>
        <v>1.5</v>
      </c>
      <c r="G53" s="71">
        <f t="shared" si="5"/>
        <v>1.5</v>
      </c>
      <c r="H53" s="71">
        <f t="shared" si="5"/>
        <v>2</v>
      </c>
      <c r="I53" s="71">
        <f t="shared" si="5"/>
        <v>1.5</v>
      </c>
      <c r="J53" s="71">
        <f t="shared" si="5"/>
        <v>2</v>
      </c>
      <c r="K53" s="71">
        <f t="shared" si="5"/>
        <v>1</v>
      </c>
      <c r="L53" s="71">
        <f t="shared" si="5"/>
        <v>1.5</v>
      </c>
      <c r="M53" s="71">
        <f t="shared" si="5"/>
        <v>2</v>
      </c>
      <c r="N53" s="71">
        <f t="shared" si="5"/>
        <v>1.5</v>
      </c>
      <c r="O53" s="71">
        <f t="shared" si="5"/>
        <v>2</v>
      </c>
      <c r="P53" s="71">
        <f t="shared" si="5"/>
        <v>1</v>
      </c>
      <c r="Q53" s="71">
        <f t="shared" si="5"/>
        <v>1.5</v>
      </c>
      <c r="R53" s="71">
        <f t="shared" si="5"/>
        <v>2.5</v>
      </c>
      <c r="S53" s="71">
        <f t="shared" si="5"/>
        <v>1.5</v>
      </c>
      <c r="T53" s="71">
        <f t="shared" si="5"/>
        <v>2</v>
      </c>
      <c r="U53" s="71">
        <f t="shared" si="5"/>
        <v>1</v>
      </c>
      <c r="V53" s="71">
        <f t="shared" si="5"/>
        <v>1.5</v>
      </c>
      <c r="W53" s="71">
        <f t="shared" si="5"/>
        <v>2</v>
      </c>
      <c r="X53" s="71">
        <f t="shared" si="5"/>
        <v>1.5</v>
      </c>
      <c r="Y53" s="71">
        <f t="shared" si="5"/>
        <v>2</v>
      </c>
      <c r="Z53" s="71">
        <f t="shared" si="5"/>
        <v>1</v>
      </c>
      <c r="AA53" s="71">
        <f t="shared" si="5"/>
        <v>1.5</v>
      </c>
      <c r="AB53" s="71">
        <f t="shared" si="5"/>
        <v>2.5</v>
      </c>
      <c r="AC53" s="71">
        <f t="shared" si="5"/>
        <v>1.5</v>
      </c>
      <c r="AD53" s="71">
        <f t="shared" si="5"/>
        <v>2</v>
      </c>
      <c r="AE53" s="71">
        <f t="shared" si="5"/>
        <v>1</v>
      </c>
      <c r="AF53" s="71">
        <f t="shared" si="5"/>
        <v>1.5</v>
      </c>
      <c r="AG53" s="115">
        <f>IFERROR(AVERAGE(AG3:AG52),0)</f>
        <v>1.6333333333333333</v>
      </c>
      <c r="AH53" s="117"/>
    </row>
    <row r="54" spans="1:52" ht="75" customHeight="1" thickBot="1" x14ac:dyDescent="0.35">
      <c r="A54" s="14"/>
      <c r="B54" s="19" t="s">
        <v>14</v>
      </c>
      <c r="C54" s="72" t="str">
        <f>IF(AND(C53&gt;=1.75,C53&lt;=3),"ÖĞRETİLDİ",IF(AND(C53&lt;=1.74,C53&gt;0),"ÖĞRETİLEMEDİ",IF(C53=0," ")))</f>
        <v>ÖĞRETİLDİ</v>
      </c>
      <c r="D54" s="73" t="str">
        <f t="shared" ref="D54:AF54" si="6">IF(AND(D53&gt;=1.75,D53&lt;=3),"ÖĞRETİLDİ",IF(AND(D53&lt;=1.74,D53&gt;0),"ÖĞRETİLEMEDİ",IF(D53=0," ")))</f>
        <v>ÖĞRETİLDİ</v>
      </c>
      <c r="E54" s="73" t="str">
        <f t="shared" si="6"/>
        <v>ÖĞRETİLEMEDİ</v>
      </c>
      <c r="F54" s="73" t="str">
        <f t="shared" si="6"/>
        <v>ÖĞRETİLEMEDİ</v>
      </c>
      <c r="G54" s="73" t="str">
        <f t="shared" si="6"/>
        <v>ÖĞRETİLEMEDİ</v>
      </c>
      <c r="H54" s="73" t="str">
        <f t="shared" si="6"/>
        <v>ÖĞRETİLDİ</v>
      </c>
      <c r="I54" s="73" t="str">
        <f t="shared" si="6"/>
        <v>ÖĞRETİLEMEDİ</v>
      </c>
      <c r="J54" s="73" t="str">
        <f t="shared" si="6"/>
        <v>ÖĞRETİLDİ</v>
      </c>
      <c r="K54" s="73" t="str">
        <f t="shared" si="6"/>
        <v>ÖĞRETİLEMEDİ</v>
      </c>
      <c r="L54" s="73" t="str">
        <f t="shared" si="6"/>
        <v>ÖĞRETİLEMEDİ</v>
      </c>
      <c r="M54" s="73" t="str">
        <f t="shared" si="6"/>
        <v>ÖĞRETİLDİ</v>
      </c>
      <c r="N54" s="73" t="str">
        <f t="shared" si="6"/>
        <v>ÖĞRETİLEMEDİ</v>
      </c>
      <c r="O54" s="73" t="str">
        <f t="shared" si="6"/>
        <v>ÖĞRETİLDİ</v>
      </c>
      <c r="P54" s="73" t="str">
        <f t="shared" si="6"/>
        <v>ÖĞRETİLEMEDİ</v>
      </c>
      <c r="Q54" s="73" t="str">
        <f t="shared" si="6"/>
        <v>ÖĞRETİLEMEDİ</v>
      </c>
      <c r="R54" s="73" t="str">
        <f t="shared" si="6"/>
        <v>ÖĞRETİLDİ</v>
      </c>
      <c r="S54" s="73" t="str">
        <f t="shared" si="6"/>
        <v>ÖĞRETİLEMEDİ</v>
      </c>
      <c r="T54" s="73" t="str">
        <f t="shared" si="6"/>
        <v>ÖĞRETİLDİ</v>
      </c>
      <c r="U54" s="73" t="str">
        <f t="shared" si="6"/>
        <v>ÖĞRETİLEMEDİ</v>
      </c>
      <c r="V54" s="73" t="str">
        <f t="shared" si="6"/>
        <v>ÖĞRETİLEMEDİ</v>
      </c>
      <c r="W54" s="73" t="str">
        <f t="shared" si="6"/>
        <v>ÖĞRETİLDİ</v>
      </c>
      <c r="X54" s="73" t="str">
        <f t="shared" si="6"/>
        <v>ÖĞRETİLEMEDİ</v>
      </c>
      <c r="Y54" s="73" t="str">
        <f t="shared" si="6"/>
        <v>ÖĞRETİLDİ</v>
      </c>
      <c r="Z54" s="73" t="str">
        <f t="shared" si="6"/>
        <v>ÖĞRETİLEMEDİ</v>
      </c>
      <c r="AA54" s="73" t="str">
        <f t="shared" si="6"/>
        <v>ÖĞRETİLEMEDİ</v>
      </c>
      <c r="AB54" s="73" t="str">
        <f t="shared" si="6"/>
        <v>ÖĞRETİLDİ</v>
      </c>
      <c r="AC54" s="73" t="str">
        <f t="shared" si="6"/>
        <v>ÖĞRETİLEMEDİ</v>
      </c>
      <c r="AD54" s="73" t="str">
        <f t="shared" si="6"/>
        <v>ÖĞRETİLDİ</v>
      </c>
      <c r="AE54" s="73" t="str">
        <f t="shared" si="6"/>
        <v>ÖĞRETİLEMEDİ</v>
      </c>
      <c r="AF54" s="73" t="str">
        <f t="shared" si="6"/>
        <v>ÖĞRETİLEMEDİ</v>
      </c>
      <c r="AG54" s="116"/>
      <c r="AH54" s="118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2</v>
      </c>
      <c r="E57" s="28">
        <f t="shared" si="7"/>
        <v>1</v>
      </c>
      <c r="F57" s="28">
        <f t="shared" si="7"/>
        <v>1.5</v>
      </c>
      <c r="G57" s="28">
        <f t="shared" si="7"/>
        <v>1.5</v>
      </c>
      <c r="H57" s="28">
        <f t="shared" si="7"/>
        <v>2</v>
      </c>
      <c r="I57" s="29">
        <f t="shared" si="7"/>
        <v>1.5</v>
      </c>
      <c r="J57" s="29">
        <f t="shared" si="7"/>
        <v>2</v>
      </c>
      <c r="K57" s="29">
        <f t="shared" si="7"/>
        <v>1</v>
      </c>
      <c r="L57" s="29">
        <f t="shared" si="7"/>
        <v>1.5</v>
      </c>
      <c r="M57" s="29">
        <f t="shared" si="7"/>
        <v>2</v>
      </c>
      <c r="N57" s="29">
        <f t="shared" si="7"/>
        <v>1.5</v>
      </c>
      <c r="O57" s="29">
        <f t="shared" si="7"/>
        <v>2</v>
      </c>
      <c r="P57" s="29">
        <f t="shared" si="7"/>
        <v>1</v>
      </c>
      <c r="Q57" s="29">
        <f t="shared" si="7"/>
        <v>1.5</v>
      </c>
      <c r="R57" s="29">
        <f t="shared" si="7"/>
        <v>2.5</v>
      </c>
      <c r="S57" s="29">
        <f t="shared" si="7"/>
        <v>1.5</v>
      </c>
      <c r="T57" s="29">
        <f t="shared" si="7"/>
        <v>2</v>
      </c>
      <c r="U57" s="28">
        <f t="shared" si="7"/>
        <v>1</v>
      </c>
      <c r="V57" s="28">
        <f t="shared" si="7"/>
        <v>1.5</v>
      </c>
      <c r="W57" s="28">
        <f t="shared" si="7"/>
        <v>2</v>
      </c>
      <c r="X57" s="28">
        <f t="shared" si="7"/>
        <v>1.5</v>
      </c>
      <c r="Y57" s="28">
        <f t="shared" si="7"/>
        <v>2</v>
      </c>
      <c r="Z57" s="28">
        <f t="shared" si="7"/>
        <v>1</v>
      </c>
      <c r="AA57" s="28">
        <f t="shared" si="7"/>
        <v>1.5</v>
      </c>
      <c r="AB57" s="28">
        <f t="shared" si="7"/>
        <v>2.5</v>
      </c>
      <c r="AC57" s="28">
        <f t="shared" si="7"/>
        <v>1.5</v>
      </c>
      <c r="AD57" s="28">
        <f t="shared" si="7"/>
        <v>2</v>
      </c>
      <c r="AE57" s="28">
        <f t="shared" si="7"/>
        <v>1</v>
      </c>
      <c r="AF57" s="30">
        <f t="shared" si="7"/>
        <v>1.5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M.3.1.1.1. Üç basamaklı doğal sayıları okur ve yazar.</v>
      </c>
      <c r="D58" s="34" t="str">
        <f t="shared" ref="D58:AF58" si="8">D2</f>
        <v>M.3.1.1.2. 1000 içinde herhangi bir sayıdan başlayarak birer, onar ve yüzer ileriye doğru ritmik sayar.
M.3.1.1.6. 100 içinde altışar, yedişer, sekizer ve dokuzar ileriye ritmik sayar.</v>
      </c>
      <c r="E58" s="34" t="str">
        <f t="shared" si="8"/>
        <v>M.3.1.1.3. Üç basamaklı doğal sayıların basamak adlarını, basamaklarındaki rakamların basamak değerlerini belirler.</v>
      </c>
      <c r="F58" s="34" t="str">
        <f t="shared" si="8"/>
        <v>M.3.1.1.4. En çok üç basamaklı doğal sayıları en yakın onluğa ya da yüzlüğe yuvarlar.</v>
      </c>
      <c r="G58" s="34" t="str">
        <f t="shared" si="8"/>
        <v>M.3.1.1.5. 1000’den küçük en çok beş doğal sayıyı karşılaştırır ve sembol kullanarak sıralar.</v>
      </c>
      <c r="H58" s="34" t="str">
        <f t="shared" si="8"/>
        <v>M.3.1.1.7. Aralarındaki fark sabit olan sayı örüntüsünü genişletir ve oluşturur.</v>
      </c>
      <c r="I58" s="34" t="str">
        <f t="shared" si="8"/>
        <v>M.3.1.1.8. Tek ve çift doğal sayıları kavrar.
M.3.1.1.9. Tek ve çift doğal sayıların toplamlarını model üzerinde inceleyerek toplamların tek mi çift mi olduğunu ifade eder.</v>
      </c>
      <c r="J58" s="34" t="str">
        <f t="shared" si="8"/>
        <v>M.3.1.1.10. 20’ye kadar olan Romen rakamlarını okur ve yazar.</v>
      </c>
      <c r="K58" s="34" t="str">
        <f t="shared" si="8"/>
        <v>M.3.1.2.1. En çok üç basamaklı sayılarla eldesiz ve eldeli toplama işlemini yapar.</v>
      </c>
      <c r="L58" s="34" t="str">
        <f t="shared" si="8"/>
        <v>M.3.1.2.2. Üç doğal sayı ile yapılan toplama işleminde sayıların birbirleriyle toplanma sırasının değişmesinin sonucu değiştirmediğini gösterir.</v>
      </c>
      <c r="M58" s="34" t="str">
        <f t="shared" si="8"/>
        <v>M.3.1.3.1. Onluk bozma gerektiren ve gerektirmeyen çıkarma işlemi yapar.</v>
      </c>
      <c r="N58" s="34" t="str">
        <f t="shared" si="8"/>
        <v>M.3.1.3.2. İki basamaklı sayılardan 10’un katı olan iki basamaklı sayıları, üç basamaklı 100’ün katı olan doğal sayılardan 10’un katı olan iki basamaklı doğal sayıları zihinden çıkarır.</v>
      </c>
      <c r="O58" s="34" t="str">
        <f t="shared" si="8"/>
        <v>M.3.1.2.3. İki sayının toplamını tahmin eder ve tahminini işlem sonucuyla karşılaştırır.</v>
      </c>
      <c r="P58" s="34" t="str">
        <f t="shared" si="8"/>
        <v>M.3.1.2.4. Zihinden toplama işlemi yapar.</v>
      </c>
      <c r="Q58" s="34" t="str">
        <f t="shared" si="8"/>
        <v>M.3.1.2.5. Bir toplama işleminde verilmeyen toplananı bulur.</v>
      </c>
      <c r="R58" s="34" t="str">
        <f t="shared" si="8"/>
        <v>M.3.1.2.6. Doğal sayılarla toplama işlemini gerektiren problemleri çözer.</v>
      </c>
      <c r="S58" s="34" t="str">
        <f t="shared" si="8"/>
        <v>M.3.1.3.3. Doğal sayılarla yapılan çıkarma işleminin sonucunu tahmin eder, tahminini işlem sonucuyla karşılaştırır.</v>
      </c>
      <c r="T58" s="34" t="str">
        <f t="shared" si="8"/>
        <v>M.3.1.3.4. Doğal sayılarla toplama ve çıkarma işlemlerini gerektiren problemleri çözer.</v>
      </c>
      <c r="U58" s="34" t="str">
        <f t="shared" si="8"/>
        <v>M.3.4.1.1. Şekil ve nesne grafiğinde gösterilen bilgileri açıklayarak grafikten çetele ve sıklık tablosuna dönüşümler
yapar ve yorumlar.</v>
      </c>
      <c r="V58" s="34" t="str">
        <f t="shared" si="8"/>
        <v>M.3.4.1.2. Grafiklerde verilen bilgileri kullanarak veya grafikler oluşturarak toplama ve çıkarma işlemleri gerektiren problemleri çözer.</v>
      </c>
      <c r="W58" s="34" t="str">
        <f t="shared" si="8"/>
        <v>M.3.4.1.3. En çok üç veri grubuna ait basit tabloları okur, yorumlar ve tablodan elde ettiği veriyi düzenler.</v>
      </c>
      <c r="X58" s="34" t="str">
        <f t="shared" si="8"/>
        <v xml:space="preserve">M.3.1.4.1. Çarpma işleminin kat anlamını açıklar.
</v>
      </c>
      <c r="Y58" s="34" t="str">
        <f t="shared" si="8"/>
        <v>M.3.1.4.2. Çarpım tablosunu oluşturur.</v>
      </c>
      <c r="Z58" s="34" t="str">
        <f t="shared" si="8"/>
        <v>M.3.1.4.3. İki basamaklı bir doğal sayıyla en çok iki basamaklı bir doğal sayıyı, en çok üç basamaklı bir doğal sayıyla bir basamaklı bir doğal sayıyı çarpar.</v>
      </c>
      <c r="AA58" s="34" t="str">
        <f t="shared" si="8"/>
        <v>M.3.1.4.4. 10 ve 100 ile kısa yoldan çarpma işlemi yapar.</v>
      </c>
      <c r="AB58" s="34" t="str">
        <f t="shared" si="8"/>
        <v>M.3.1.4.5. 5'e kadar (5 dâhil) çarpım tablosundaki sayıları kullanarak çarpma işleminde çarpanlardan biri
bir arttırıldığında veya azaltıldığında çarpma işleminin sonucunun nasıl değiştiğini fark eder.</v>
      </c>
      <c r="AC58" s="34" t="str">
        <f t="shared" si="8"/>
        <v xml:space="preserve">
M.3.1.4.6. Biri çarpma işlemi olmak üzere iki işlem gerektiren problemleri çözer.
</v>
      </c>
      <c r="AD58" s="34" t="str">
        <f t="shared" si="8"/>
        <v>M.3.1.5.1. İki basamaklı doğal sayıları bir basamaklı doğal sayılara böler.</v>
      </c>
      <c r="AE58" s="34" t="str">
        <f t="shared" si="8"/>
        <v>M.3.1.5.2. Birler basamağı sıfır olan iki basamaklı bir doğal sayıyı 10’a kısa yoldan böler.</v>
      </c>
      <c r="AF58" s="35" t="str">
        <f t="shared" si="8"/>
        <v>M.3.1.5.3. Bölme işleminde bölünen, bölen, bölüm ve kalan arasındaki ilişkiyi fark eder.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</v>
      </c>
      <c r="D60" s="38">
        <f>+$AG$4</f>
        <v>1.9666666666666666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</v>
      </c>
      <c r="D64" s="46">
        <f>AG4</f>
        <v>1.9666666666666666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2.5</v>
      </c>
      <c r="D68" s="51">
        <f>MATCH(C68,$C$53:$AF$53,0)</f>
        <v>16</v>
      </c>
      <c r="E68" s="52">
        <f>D68</f>
        <v>16</v>
      </c>
      <c r="F68" s="51">
        <f ca="1">HLOOKUP(C68,OFFSET(C53,0,G68,4,30-G68),4,0)</f>
        <v>26</v>
      </c>
      <c r="G68" s="53">
        <f>MATCH(C68,C53:AF53,0)</f>
        <v>16</v>
      </c>
      <c r="H68" s="32"/>
      <c r="I68" s="54">
        <f>SMALL($C$53:$AF$53,1)</f>
        <v>1</v>
      </c>
      <c r="J68" s="51">
        <f>MATCH(I68,$C$53:$AF$53,0)</f>
        <v>3</v>
      </c>
      <c r="K68" s="52">
        <f>J68</f>
        <v>3</v>
      </c>
      <c r="L68" s="51">
        <f ca="1">HLOOKUP(I68,OFFSET(C53,0,M68,4,30-M68),4,0)</f>
        <v>9</v>
      </c>
      <c r="M68" s="53">
        <f>MATCH(I68,C53:AF53,0)</f>
        <v>3</v>
      </c>
      <c r="N68" s="32"/>
      <c r="O68" s="32"/>
      <c r="P68" s="32"/>
      <c r="Q68" s="50">
        <f>LARGE($AG$3:$AG$52,1)</f>
        <v>1.9666666666666666</v>
      </c>
      <c r="R68" s="51">
        <f>MATCH(Q68,C60:AZ60,0)</f>
        <v>2</v>
      </c>
      <c r="S68" s="52">
        <f>R68</f>
        <v>2</v>
      </c>
      <c r="T68" s="51" t="e">
        <f ca="1">HLOOKUP(Q68,OFFSET(C60,0,U68,4,50-U68),4,0)</f>
        <v>#N/A</v>
      </c>
      <c r="U68" s="53">
        <f>MATCH(Q68,AG3:AG52,0)</f>
        <v>2</v>
      </c>
      <c r="V68" s="32"/>
      <c r="W68" s="54">
        <f>SMALL($AG$3:$AG$52,1)</f>
        <v>1.3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2.5</v>
      </c>
      <c r="D69" s="55">
        <f t="shared" ref="D69:D70" si="9">MATCH(C69,$C$53:$AF$53,0)</f>
        <v>16</v>
      </c>
      <c r="E69" s="56">
        <f ca="1">IF(D68=D69,F68,D69)</f>
        <v>26</v>
      </c>
      <c r="F69" s="55">
        <f ca="1">HLOOKUP(C69,OFFSET(C53,0,G69,4,30-G69),4,0)</f>
        <v>26</v>
      </c>
      <c r="G69" s="43">
        <f>MATCH(C69,C53:AF53,0)</f>
        <v>16</v>
      </c>
      <c r="H69" s="32"/>
      <c r="I69" s="57">
        <f>SMALL($C$53:$AF$53,2)</f>
        <v>1</v>
      </c>
      <c r="J69" s="55">
        <f t="shared" ref="J69:J70" si="10">MATCH(I69,$C$53:$AF$53,0)</f>
        <v>3</v>
      </c>
      <c r="K69" s="56">
        <f ca="1">IF(J68=J69,L68,J69)</f>
        <v>9</v>
      </c>
      <c r="L69" s="55">
        <f ca="1">HLOOKUP(I69,OFFSET(C53,0,M69,4,30-M69),4,0)</f>
        <v>9</v>
      </c>
      <c r="M69" s="43">
        <f>MATCH(I69,C53:AF53,0)</f>
        <v>3</v>
      </c>
      <c r="N69" s="32"/>
      <c r="O69" s="32"/>
      <c r="P69" s="32"/>
      <c r="Q69" s="27">
        <f>LARGE($AG$3:$AG$52,2)</f>
        <v>1.3</v>
      </c>
      <c r="R69" s="55">
        <f>MATCH(Q69,C60:AZ60,0)</f>
        <v>1</v>
      </c>
      <c r="S69" s="56">
        <f>IF(R68=R69,T68,R69)</f>
        <v>1</v>
      </c>
      <c r="T69" s="55" t="e">
        <f ca="1">HLOOKUP(Q69,OFFSET(C60,0,U69,4,50-U69),4,0)</f>
        <v>#N/A</v>
      </c>
      <c r="U69" s="43">
        <f>MATCH(Q69,AG3:AG52,0)</f>
        <v>1</v>
      </c>
      <c r="V69" s="32"/>
      <c r="W69" s="57">
        <f>SMALL($AG$3:$AG$52,2)</f>
        <v>1.9666666666666666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</v>
      </c>
      <c r="D70" s="59">
        <f t="shared" si="9"/>
        <v>1</v>
      </c>
      <c r="E70" s="60">
        <f>IF(D69=D70,F69,D70)</f>
        <v>1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1</v>
      </c>
      <c r="J70" s="59">
        <f t="shared" si="10"/>
        <v>3</v>
      </c>
      <c r="K70" s="60">
        <f ca="1">IF(J69=J70,L69,J70)</f>
        <v>9</v>
      </c>
      <c r="L70" s="59">
        <f ca="1">HLOOKUP(I70,OFFSET(C53,0,M70,4,30-M70),4,0)</f>
        <v>9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zbumi/CS1RWwF5uULvYGM15L0AEuJvXlC/HQ7XkTqvndVIkLwkn3W2TZZqYkgJlFcKq3Qtb4MV8ewjIERLl6qw==" saltValue="QqpKA5/+dM1JeJcKvbzrnA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2023-01-05T17:11:09Z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