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48" i="2"/>
  <c r="AH44" i="2"/>
  <c r="A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47" i="2"/>
  <c r="AH43" i="2"/>
  <c r="A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<sst xmlns="http://schemas.openxmlformats.org/spreadsheetml/2006/main" count="42" uniqueCount="36">
  <si>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</si>
  <si>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</si>
  <si>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</si>
  <si>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</si>
  <si>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</si>
  <si>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</si>
  <si>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</si>
  <si>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</si>
  <si>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</si>
  <si>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</si>
  <si>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</si>
  <si>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</si>
  <si>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</si>
  <si>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</si>
  <si>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</si>
  <si>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</si>
  <si>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</si>
  <si>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</si>
  <si>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Tema 1 
Dinleme-İzleme Kazanımları</t>
  </si>
  <si>
    <t>Tema 1 
Konuşma Kazanımları</t>
  </si>
  <si>
    <t>Tema 1 
Okuma Kazanımları</t>
  </si>
  <si>
    <t>Tema 1 
Yazma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</si>
  <si>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</si>
  <si>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</si>
  <si>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</si>
  <si>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</si>
  <si>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</si>
  <si>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</si>
  <si>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</si>
  <si>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</si>
  <si>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</si>
  <si>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</si>
  <si>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</si>
  <si>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</si>
  <si>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2022-2023 Eğitim Öğretim Yılı
1.Dönem 
1.Sınıf Türkçe
Kazanım Değerlendirme Ölçeği</t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</si>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</sst>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9" fillId="0" borderId="22" xfId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7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8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3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3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3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3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4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4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5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5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workbookViewId="0">
      <selection activeCell="B16" sqref="B16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9" t="s">
        <v>16</v>
      </c>
      <c r="C1" s="100"/>
      <c r="D1" s="100"/>
      <c r="E1" s="100"/>
      <c r="F1" s="101"/>
    </row>
    <row r="2" spans="2:6" ht="30.75" customHeight="1" x14ac:dyDescent="0.3">
      <c r="B2" s="105" t="s">
        <v>10</v>
      </c>
      <c r="C2" s="106"/>
      <c r="D2" s="22" t="s">
        <v>7</v>
      </c>
      <c r="E2" s="22" t="s">
        <v>8</v>
      </c>
      <c r="F2" s="13"/>
    </row>
    <row r="3" spans="2:6" ht="30" customHeight="1" x14ac:dyDescent="0.3">
      <c r="B3" s="104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10" t="s">
        <v>34</v>
      </c>
    </row>
    <row r="4" spans="2:6" ht="30" customHeight="1" x14ac:dyDescent="0.3">
      <c r="B4" s="104"/>
      <c r="C4" s="63" t="s">
        <v>5</v>
      </c>
      <c r="D4" s="65" t="str">
        <f>HLOOKUP(VERİLER!E68,VERİLER!$C$56:$AF$58,3,0)</f>
        <v>Tema 4
Yazma Kazanımları</v>
      </c>
      <c r="E4" s="65" t="str">
        <f>HLOOKUP(VERİLER!E69,VERİLER!$C$56:$AF$58,3,0)</f>
        <v>Tema 1 
Dinleme-İzleme Kazanımları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1"/>
    </row>
    <row r="7" spans="2:6" ht="30" customHeight="1" x14ac:dyDescent="0.3">
      <c r="B7" s="104"/>
      <c r="C7" s="63" t="s">
        <v>5</v>
      </c>
      <c r="D7" s="65" t="str">
        <f>HLOOKUP(VERİLER!K68,VERİLER!$C$56:$AF$58,3,0)</f>
        <v>Tema 1 
Okuma Kazanımları</v>
      </c>
      <c r="E7" s="65" t="str">
        <f ca="1">HLOOKUP(VERİLER!K69,VERİLER!$C$56:$AF$58,3,0)</f>
        <v>Tema 3
Dinleme-İzleme Kazanımları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12</v>
      </c>
      <c r="C9" s="63" t="s">
        <v>4</v>
      </c>
      <c r="D9" s="64">
        <f>IFERROR(LARGE(VERİLER!AG3:AG52,1),0)</f>
        <v>1.9375</v>
      </c>
      <c r="E9" s="64">
        <f>IFERROR(LARGE(VERİLER!AG3:AG52,2),0)</f>
        <v>1.375</v>
      </c>
      <c r="F9" s="113" t="s">
        <v>17</v>
      </c>
    </row>
    <row r="10" spans="2:6" ht="30" customHeight="1" x14ac:dyDescent="0.3">
      <c r="B10" s="104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4"/>
    </row>
    <row r="11" spans="2:6" ht="19.95" customHeight="1" x14ac:dyDescent="0.3">
      <c r="B11" s="66"/>
      <c r="C11" s="67"/>
      <c r="D11" s="67"/>
      <c r="E11" s="67"/>
      <c r="F11" s="114"/>
    </row>
    <row r="12" spans="2:6" ht="30" customHeight="1" x14ac:dyDescent="0.3">
      <c r="B12" s="104" t="s">
        <v>13</v>
      </c>
      <c r="C12" s="63" t="s">
        <v>4</v>
      </c>
      <c r="D12" s="64">
        <f>IFERROR(SMALL(VERİLER!AG3:AG52,1),0)</f>
        <v>1.375</v>
      </c>
      <c r="E12" s="64">
        <f>IFERROR(SMALL(VERİLER!AG3:AG52,2),0)</f>
        <v>1.9375</v>
      </c>
      <c r="F12" s="114"/>
    </row>
    <row r="13" spans="2:6" ht="30" customHeight="1" x14ac:dyDescent="0.3">
      <c r="B13" s="104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68" t="s">
        <v>15</v>
      </c>
      <c r="C15" s="69">
        <f>+VERİLER!AG53</f>
        <v>1.65625</v>
      </c>
      <c r="D15" s="123" t="s">
        <v>35</v>
      </c>
      <c r="E15" s="102"/>
      <c r="F15" s="103"/>
    </row>
    <row r="16" spans="2:6" ht="19.2" thickTop="1" x14ac:dyDescent="0.3"/>
  </sheetData>
  <sheetProtection algorithmName="SHA-512" hashValue="PQ7ocBJ1PqxUlOlI3gaXBJ8BtwS7xnjoiGY9PDvL5C5tS85Tyb2cwzlml5jBswvppj9wk31vRBnsMyRHcCfMPQ==" saltValue="F9gzLHw4ysJDlA3Z9aVgV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abSelected="1" topLeftCell="B2" zoomScale="80" zoomScaleNormal="80" workbookViewId="0">
      <selection activeCell="S6" sqref="S6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18</v>
      </c>
      <c r="D2" s="93" t="s">
        <v>19</v>
      </c>
      <c r="E2" s="94" t="s">
        <v>20</v>
      </c>
      <c r="F2" s="92" t="s">
        <v>21</v>
      </c>
      <c r="G2" s="92" t="s">
        <v>22</v>
      </c>
      <c r="H2" s="93" t="s">
        <v>23</v>
      </c>
      <c r="I2" s="94" t="s">
        <v>24</v>
      </c>
      <c r="J2" s="92" t="s">
        <v>25</v>
      </c>
      <c r="K2" s="92" t="s">
        <v>26</v>
      </c>
      <c r="L2" s="93" t="s">
        <v>27</v>
      </c>
      <c r="M2" s="94" t="s">
        <v>28</v>
      </c>
      <c r="N2" s="92" t="s">
        <v>29</v>
      </c>
      <c r="O2" s="92" t="s">
        <v>30</v>
      </c>
      <c r="P2" s="93" t="s">
        <v>31</v>
      </c>
      <c r="Q2" s="94" t="s">
        <v>32</v>
      </c>
      <c r="R2" s="92" t="s">
        <v>33</v>
      </c>
      <c r="S2" s="124"/>
      <c r="T2" s="124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1.375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1.375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1.9375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8">
        <f t="shared" si="1"/>
        <v>1.9375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T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9">
        <f>IFERROR(AVERAGE(AG3:AG52),0)</f>
        <v>1.65625</v>
      </c>
      <c r="AH53" s="121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T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F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1.375</v>
      </c>
      <c r="D60" s="38">
        <f>+$AG$4</f>
        <v>1.9375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1.375</v>
      </c>
      <c r="D64" s="46">
        <f>AG4</f>
        <v>1.9375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1.9375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1.375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1.375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1.9375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Vh/8D3Ui3/tVUhXezeLiOm8Qp8WMqhArGHN5I4oUlLVPpQfSSmwl0902pANJBG/2fNpIZLi8GEtpQew7D4oMOw==" saltValue="4xB/vUkiXIaJm/DyekO4p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2023-01-06T17:21:04Z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