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H46" i="2"/>
  <c r="AH42" i="2"/>
  <c r="AH38" i="2"/>
  <c r="AH34" i="2"/>
  <c r="AH30" i="2"/>
  <c r="AH26" i="2"/>
  <c r="AH22" i="2"/>
  <c r="AH18" i="2"/>
  <c r="AH14" i="2"/>
  <c r="AH10" i="2"/>
  <c r="AH6" i="2"/>
  <c r="AH49" i="2"/>
  <c r="AH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H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H47" i="2"/>
  <c r="AH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<sst xmlns="http://schemas.openxmlformats.org/spreadsheetml/2006/main" count="41" uniqueCount="35">
  <si>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</si>
  <si>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</si>
  <si>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</si>
  <si>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</si>
  <si>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</si>
  <si>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</si>
  <si>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</si>
  <si>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</si>
  <si>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</si>
  <si>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</si>
  <si>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</si>
  <si>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</si>
  <si>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</si>
  <si>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</si>
  <si>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</si>
  <si>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</si>
  <si>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</si>
  <si>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</si>
  <si>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M.1.2.2.1. Uzamsal (durum, yer, yön) ilişkileri ifade eder.</t>
  </si>
  <si>
    <t>M.1.2.2.2. Eş nesnelere örnekler verir.</t>
  </si>
  <si>
    <t>M.1.3.4.1. Nesneleri kütleleri yönünden karşılaştırır ve sıralar.</t>
  </si>
  <si>
    <t>M.1.1.1.1. Rakamları okur ve yazar.</t>
  </si>
  <si>
    <t>M.1.1.1.2. Nesne sayısı 20’ye kadar (20 dâhil) olan bir topluluktaki nesnelerin sayısını belirler ve bu sayıyı rakamla yazar.</t>
  </si>
  <si>
    <t>M.1.1.1.3. 100’e kadar (100 dâhil) ileriye doğru birer, beşer ve onar ritmik sayar.</t>
  </si>
  <si>
    <t>M.1.1.1.4. 20’ye kadar (20 dâhil) ikişer ileriye, birer ve ikişer geriye sayar.</t>
  </si>
  <si>
    <t>M.1.1.1.5. Nesne sayıları 20’den az olan iki gruptaki nesneleri birebir eşler ve grupların nesne sayılarını karşılaştırır.</t>
  </si>
  <si>
    <t>M.1.1.1.6. 20’ye kadar (20 dâhil) olan sayılarda verilen bir sayıyı, büyüklük-küçüklük bakımından 10 sayısı ile karşılaştırır</t>
  </si>
  <si>
    <t>M.1.1.1.7. Miktarı 10 ile 20 (10 ve 20 dâhil) arasında olan bir grup nesneyi, onluk ve birliklerine ayırarak gösterir, bu nesnelere karşılık gelen sayıyı rakamlarla yazar ve okur.</t>
  </si>
  <si>
    <t>M.1.1.1.8. 20’ye kadar (20 dâhil) olan sayıları sıra bildirmek amacıyla kullanır.</t>
  </si>
  <si>
    <t>M.1.1.2.1. Toplama işleminin anlamını kavrar.</t>
  </si>
  <si>
    <t>M.1.1.2.2. Toplamları 20’ye kadar (20 dâhil) olan doğal sayılarla toplama işlemini yapar.</t>
  </si>
  <si>
    <t>M.1.1.2.3. Toplama işleminde toplananların yerleri değiştiğinde toplamın değişmediğini fark eder</t>
  </si>
  <si>
    <t>M.1.1.3.1. Çıkarma işleminin anlamını kavrar</t>
  </si>
  <si>
    <t>2022-2023 Eğitim Öğretim Yılı
1.Dönem 
1.Sınıf Matematik
Kazanım Değerlendirme Ölçeği</t>
  </si>
  <si>
    <t>www.mbsunu.com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</si>
</sst>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8" fillId="0" borderId="22" xfId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E9" sqref="E9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7" t="s">
        <v>16</v>
      </c>
      <c r="C1" s="98"/>
      <c r="D1" s="98"/>
      <c r="E1" s="98"/>
      <c r="F1" s="99"/>
    </row>
    <row r="2" spans="2:6" ht="30.75" customHeight="1" x14ac:dyDescent="0.3">
      <c r="B2" s="103" t="s">
        <v>10</v>
      </c>
      <c r="C2" s="104"/>
      <c r="D2" s="22" t="s">
        <v>7</v>
      </c>
      <c r="E2" s="22" t="s">
        <v>8</v>
      </c>
      <c r="F2" s="13"/>
    </row>
    <row r="3" spans="2:6" ht="30" customHeight="1" x14ac:dyDescent="0.3">
      <c r="B3" s="102" t="s">
        <v>6</v>
      </c>
      <c r="C3" s="63" t="s">
        <v>4</v>
      </c>
      <c r="D3" s="64">
        <f>HLOOKUP(VERİLER!E68,VERİLER!$C$56:$AF$57,2,0)</f>
        <v>2</v>
      </c>
      <c r="E3" s="64">
        <f ca="1">HLOOKUP(VERİLER!E69,VERİLER!$C$56:$AF$57,2,0)</f>
        <v>2</v>
      </c>
      <c r="F3" s="108" t="s">
        <v>33</v>
      </c>
    </row>
    <row r="4" spans="2:6" ht="30" customHeight="1" x14ac:dyDescent="0.3">
      <c r="B4" s="102"/>
      <c r="C4" s="63" t="s">
        <v>5</v>
      </c>
      <c r="D4" s="65" t="str">
        <f>HLOOKUP(VERİLER!E68,VERİLER!$C$56:$AF$58,3,0)</f>
        <v>M.1.2.2.1. Uzamsal (durum, yer, yön) ilişkileri ifade eder.</v>
      </c>
      <c r="E4" s="65" t="str">
        <f ca="1">HLOOKUP(VERİLER!E69,VERİLER!$C$56:$AF$58,3,0)</f>
        <v>M.1.2.2.2. Eş nesnelere örnekler verir.</v>
      </c>
      <c r="F4" s="109"/>
    </row>
    <row r="5" spans="2:6" ht="19.95" customHeight="1" x14ac:dyDescent="0.3">
      <c r="B5" s="114"/>
      <c r="C5" s="115"/>
      <c r="D5" s="115"/>
      <c r="E5" s="116"/>
      <c r="F5" s="109"/>
    </row>
    <row r="6" spans="2:6" ht="30" customHeight="1" x14ac:dyDescent="0.3">
      <c r="B6" s="102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9"/>
    </row>
    <row r="7" spans="2:6" ht="30" customHeight="1" x14ac:dyDescent="0.3">
      <c r="B7" s="102"/>
      <c r="C7" s="63" t="s">
        <v>5</v>
      </c>
      <c r="D7" s="65" t="str">
        <f>HLOOKUP(VERİLER!K68,VERİLER!$C$56:$AF$58,3,0)</f>
        <v>M.1.3.4.1. Nesneleri kütleleri yönünden karşılaştırır ve sıralar.</v>
      </c>
      <c r="E7" s="65" t="str">
        <f ca="1">HLOOKUP(VERİLER!K69,VERİLER!$C$56:$AF$58,3,0)</f>
        <v>M.1.1.1.6. 20’ye kadar (20 dâhil) olan sayılarda verilen bir sayıyı, büyüklük-küçüklük bakımından 10 sayısı ile karşılaştırır</v>
      </c>
      <c r="F7" s="110"/>
    </row>
    <row r="8" spans="2:6" ht="19.95" customHeight="1" x14ac:dyDescent="0.3">
      <c r="B8" s="105"/>
      <c r="C8" s="106"/>
      <c r="D8" s="106"/>
      <c r="E8" s="106"/>
      <c r="F8" s="107"/>
    </row>
    <row r="9" spans="2:6" ht="30" customHeight="1" x14ac:dyDescent="0.3">
      <c r="B9" s="102" t="s">
        <v>12</v>
      </c>
      <c r="C9" s="63" t="s">
        <v>4</v>
      </c>
      <c r="D9" s="64">
        <f>IFERROR(LARGE(VERİLER!AG3:AG52,1),0)</f>
        <v>1.9333333333333333</v>
      </c>
      <c r="E9" s="64">
        <f>IFERROR(LARGE(VERİLER!AG3:AG52,2),0)</f>
        <v>1.2666666666666666</v>
      </c>
      <c r="F9" s="111" t="s">
        <v>17</v>
      </c>
    </row>
    <row r="10" spans="2:6" ht="30" customHeight="1" x14ac:dyDescent="0.3">
      <c r="B10" s="102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2"/>
    </row>
    <row r="11" spans="2:6" ht="19.95" customHeight="1" x14ac:dyDescent="0.3">
      <c r="B11" s="66"/>
      <c r="C11" s="67"/>
      <c r="D11" s="67"/>
      <c r="E11" s="67"/>
      <c r="F11" s="112"/>
    </row>
    <row r="12" spans="2:6" ht="30" customHeight="1" x14ac:dyDescent="0.3">
      <c r="B12" s="102" t="s">
        <v>13</v>
      </c>
      <c r="C12" s="63" t="s">
        <v>4</v>
      </c>
      <c r="D12" s="64">
        <f>IFERROR(SMALL(VERİLER!AG3:AG52,1),0)</f>
        <v>1.2666666666666666</v>
      </c>
      <c r="E12" s="64">
        <f>IFERROR(SMALL(VERİLER!AG3:AG52,2),0)</f>
        <v>1.9333333333333333</v>
      </c>
      <c r="F12" s="112"/>
    </row>
    <row r="13" spans="2:6" ht="30" customHeight="1" x14ac:dyDescent="0.3">
      <c r="B13" s="102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3"/>
    </row>
    <row r="14" spans="2:6" ht="19.95" customHeight="1" x14ac:dyDescent="0.3">
      <c r="B14" s="105"/>
      <c r="C14" s="106"/>
      <c r="D14" s="106"/>
      <c r="E14" s="106"/>
      <c r="F14" s="107"/>
    </row>
    <row r="15" spans="2:6" ht="30" customHeight="1" thickBot="1" x14ac:dyDescent="0.35">
      <c r="B15" s="68" t="s">
        <v>15</v>
      </c>
      <c r="C15" s="69">
        <f>+VERİLER!AG53</f>
        <v>1.6</v>
      </c>
      <c r="D15" s="121" t="s">
        <v>34</v>
      </c>
      <c r="E15" s="100"/>
      <c r="F15" s="101"/>
    </row>
    <row r="16" spans="2:6" ht="19.2" thickTop="1" x14ac:dyDescent="0.3"/>
  </sheetData>
  <sheetProtection algorithmName="SHA-512" hashValue="vYp8vlw3XXs1Z/xTjMKrVT10ILbPB+rAehGhm1oxx2ie3L7im0ZbP8P4AgWzatYJJmKHtBdoA7o4U1/TDU4BWw==" saltValue="cxGfBAg+pxVwBewwNc1X2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R2" sqref="R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22" t="s">
        <v>18</v>
      </c>
      <c r="D2" s="123" t="s">
        <v>19</v>
      </c>
      <c r="E2" s="124" t="s">
        <v>20</v>
      </c>
      <c r="F2" s="124" t="s">
        <v>21</v>
      </c>
      <c r="G2" s="123" t="s">
        <v>22</v>
      </c>
      <c r="H2" s="124" t="s">
        <v>23</v>
      </c>
      <c r="I2" s="124" t="s">
        <v>24</v>
      </c>
      <c r="J2" s="70" t="s">
        <v>25</v>
      </c>
      <c r="K2" s="70" t="s">
        <v>26</v>
      </c>
      <c r="L2" s="70" t="s">
        <v>27</v>
      </c>
      <c r="M2" s="70" t="s">
        <v>28</v>
      </c>
      <c r="N2" s="124" t="s">
        <v>29</v>
      </c>
      <c r="O2" s="124" t="s">
        <v>30</v>
      </c>
      <c r="P2" s="124" t="s">
        <v>31</v>
      </c>
      <c r="Q2" s="124" t="s">
        <v>32</v>
      </c>
      <c r="R2" s="92"/>
      <c r="S2" s="92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1.2666666666666666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88">
        <f t="shared" ref="AG3:AG49" si="1">IFERROR(AVERAGE(C3:AF3)," ")</f>
        <v>1.2666666666666666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1.9333333333333333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88">
        <f t="shared" si="1"/>
        <v>1.9333333333333333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/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/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/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/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/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/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/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/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/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S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7">
        <f>IFERROR(AVERAGE(AG3:AG52),0)</f>
        <v>1.6</v>
      </c>
      <c r="AH53" s="119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S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8"/>
      <c r="AH54" s="120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M.1.2.2.1. Uzamsal (durum, yer, yön) ilişkileri ifade eder.</v>
      </c>
      <c r="D58" s="34" t="str">
        <f t="shared" ref="D58:AF58" si="8">D2</f>
        <v>M.1.2.2.2. Eş nesnelere örnekler verir.</v>
      </c>
      <c r="E58" s="34" t="str">
        <f t="shared" si="8"/>
        <v>M.1.3.4.1. Nesneleri kütleleri yönünden karşılaştırır ve sıralar.</v>
      </c>
      <c r="F58" s="34" t="str">
        <f t="shared" si="8"/>
        <v>M.1.1.1.1. Rakamları okur ve yazar.</v>
      </c>
      <c r="G58" s="34" t="str">
        <f t="shared" si="8"/>
        <v>M.1.1.1.2. Nesne sayısı 20’ye kadar (20 dâhil) olan bir topluluktaki nesnelerin sayısını belirler ve bu sayıyı rakamla yazar.</v>
      </c>
      <c r="H58" s="34" t="str">
        <f t="shared" si="8"/>
        <v>M.1.1.1.3. 100’e kadar (100 dâhil) ileriye doğru birer, beşer ve onar ritmik sayar.</v>
      </c>
      <c r="I58" s="34" t="str">
        <f t="shared" si="8"/>
        <v>M.1.1.1.4. 20’ye kadar (20 dâhil) ikişer ileriye, birer ve ikişer geriye sayar.</v>
      </c>
      <c r="J58" s="34" t="str">
        <f t="shared" si="8"/>
        <v>M.1.1.1.5. Nesne sayıları 20’den az olan iki gruptaki nesneleri birebir eşler ve grupların nesne sayılarını karşılaştırır.</v>
      </c>
      <c r="K58" s="34" t="str">
        <f t="shared" si="8"/>
        <v>M.1.1.1.6. 20’ye kadar (20 dâhil) olan sayılarda verilen bir sayıyı, büyüklük-küçüklük bakımından 10 sayısı ile karşılaştırır</v>
      </c>
      <c r="L58" s="34" t="str">
        <f t="shared" si="8"/>
        <v>M.1.1.1.7. Miktarı 10 ile 20 (10 ve 20 dâhil) arasında olan bir grup nesneyi, onluk ve birliklerine ayırarak gösterir, bu nesnelere karşılık gelen sayıyı rakamlarla yazar ve okur.</v>
      </c>
      <c r="M58" s="34" t="str">
        <f t="shared" si="8"/>
        <v>M.1.1.1.8. 20’ye kadar (20 dâhil) olan sayıları sıra bildirmek amacıyla kullanır.</v>
      </c>
      <c r="N58" s="34" t="str">
        <f t="shared" si="8"/>
        <v>M.1.1.2.1. Toplama işleminin anlamını kavrar.</v>
      </c>
      <c r="O58" s="34" t="str">
        <f t="shared" si="8"/>
        <v>M.1.1.2.2. Toplamları 20’ye kadar (20 dâhil) olan doğal sayılarla toplama işlemini yapar.</v>
      </c>
      <c r="P58" s="34" t="str">
        <f t="shared" si="8"/>
        <v>M.1.1.2.3. Toplama işleminde toplananların yerleri değiştiğinde toplamın değişmediğini fark eder</v>
      </c>
      <c r="Q58" s="34" t="str">
        <f t="shared" si="8"/>
        <v>M.1.1.3.1. Çıkarma işleminin anlamını kavrar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1.2666666666666666</v>
      </c>
      <c r="D60" s="38">
        <f>+$AG$4</f>
        <v>1.9333333333333333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1.2666666666666666</v>
      </c>
      <c r="D64" s="46">
        <f>AG4</f>
        <v>1.9333333333333333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</v>
      </c>
      <c r="D68" s="51">
        <f>MATCH(C68,$C$53:$AF$53,0)</f>
        <v>1</v>
      </c>
      <c r="E68" s="52">
        <f>D68</f>
        <v>1</v>
      </c>
      <c r="F68" s="51">
        <f ca="1">HLOOKUP(C68,OFFSET(C53,0,G68,4,30-G68),4,0)</f>
        <v>2</v>
      </c>
      <c r="G68" s="53">
        <f>MATCH(C68,C53:AF53,0)</f>
        <v>1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1.9333333333333333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1.2666666666666666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 ca="1">IF(D68=D69,F68,D69)</f>
        <v>2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1.2666666666666666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1.9333333333333333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DI1S03+uVqNn3XaV6ucsPdhDm9AgyDD7HVAIVgWQx/C2lGGW4Hpu4/ldC8Tpiopq8Y5unChSiEBXxMFLXjVeyQ==" saltValue="U+P5/fCn3+0HvX0m4PiTi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2023-01-06T11:26:32Z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